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lois" sheetId="1" r:id="rId1"/>
    <sheet name="Bron" sheetId="2" r:id="rId2"/>
    <sheet name="Charenton" sheetId="3" r:id="rId3"/>
    <sheet name="Charleville" sheetId="4" r:id="rId4"/>
    <sheet name="Coulommiers" sheetId="5" r:id="rId5"/>
    <sheet name="Dijon CSL" sheetId="6" r:id="rId6"/>
    <sheet name="Gif" sheetId="7" r:id="rId7"/>
    <sheet name="Griès-Oberhoffen" sheetId="8" r:id="rId8"/>
    <sheet name="Joeuf" sheetId="9" r:id="rId9"/>
    <sheet name="Mirecourt" sheetId="10" r:id="rId10"/>
    <sheet name="Ormes" sheetId="11" r:id="rId11"/>
    <sheet name="Prissé" sheetId="12" r:id="rId12"/>
    <sheet name="Salins" sheetId="13" r:id="rId13"/>
    <sheet name="St-Sorlin-Lagnieu" sheetId="14" r:id="rId14"/>
  </sheets>
  <definedNames>
    <definedName name="HTML_CodePage" hidden="1">1252</definedName>
    <definedName name="HTML_Control" localSheetId="0" hidden="1">{"'Gri?s-Oberhoffen'!$A$1:$AB$14"}</definedName>
    <definedName name="HTML_Control" localSheetId="1" hidden="1">{"'Bron'!$A$1:$AB$17"}</definedName>
    <definedName name="HTML_Control" localSheetId="2" hidden="1">{"'Gri?s-Oberhoffen'!$A$1:$AB$14"}</definedName>
    <definedName name="HTML_Control" localSheetId="3" hidden="1">{"'Gri?s-Oberhoffen'!$A$1:$AB$14"}</definedName>
    <definedName name="HTML_Control" localSheetId="4" hidden="1">{"'Gri?s-Oberhoffen'!$A$1:$AB$14"}</definedName>
    <definedName name="HTML_Control" localSheetId="5" hidden="1">{"'Gri?s-Oberhoffen'!$A$1:$AB$14"}</definedName>
    <definedName name="HTML_Control" localSheetId="6" hidden="1">{"'Gri?s-Oberhoffen'!$A$1:$AB$14"}</definedName>
    <definedName name="HTML_Control" localSheetId="8" hidden="1">{"'Colmar'!$A$1:$AF$18"}</definedName>
    <definedName name="HTML_Control" localSheetId="9" hidden="1">{"'Colmar'!$A$1:$AF$18"}</definedName>
    <definedName name="HTML_Control" localSheetId="10" hidden="1">{"'Bron'!$A$1:$AB$17"}</definedName>
    <definedName name="HTML_Control" localSheetId="11" hidden="1">{"'Priss?'!$A$1:$AF$15"}</definedName>
    <definedName name="HTML_Control" localSheetId="12" hidden="1">{"'Salins'!$A$1:$AB$13"}</definedName>
    <definedName name="HTML_Control" localSheetId="13" hidden="1">{"'Salins'!$A$1:$AB$13"}</definedName>
    <definedName name="HTML_Control" hidden="1">{"'Gri?s-Oberhoffen'!$A$1:$AB$14"}</definedName>
    <definedName name="HTML_Description" localSheetId="1" hidden="1">""</definedName>
    <definedName name="HTML_Description" localSheetId="8" hidden="1">""</definedName>
    <definedName name="HTML_Description" localSheetId="9" hidden="1">""</definedName>
    <definedName name="HTML_Description" localSheetId="10" hidden="1">""</definedName>
    <definedName name="HTML_Description" localSheetId="11" hidden="1">"Prissé"</definedName>
    <definedName name="HTML_Description" localSheetId="12" hidden="1">""</definedName>
    <definedName name="HTML_Description" localSheetId="13" hidden="1">""</definedName>
    <definedName name="HTML_Description" hidden="1">"Griès-Oberhoffen"</definedName>
    <definedName name="HTML_Email" hidden="1">""</definedName>
    <definedName name="HTML_Header" localSheetId="1" hidden="1">"Points des équipes NM2A, Bron"</definedName>
    <definedName name="HTML_Header" localSheetId="8" hidden="1">"Points des équipes NM3K, Colmar"</definedName>
    <definedName name="HTML_Header" localSheetId="9" hidden="1">"Points des équipes NM3K, Colmar"</definedName>
    <definedName name="HTML_Header" localSheetId="10" hidden="1">"Points des équipes NM2A, Bron"</definedName>
    <definedName name="HTML_Header" localSheetId="11" hidden="1">"Points des équipes NM1"</definedName>
    <definedName name="HTML_Header" localSheetId="12" hidden="1">"Points des équipes NM2A, Salins"</definedName>
    <definedName name="HTML_Header" localSheetId="13" hidden="1">"Points des équipes NM2A, Salins"</definedName>
    <definedName name="HTML_Header" hidden="1">"Points des équipes NM2D"</definedName>
    <definedName name="HTML_LastUpdate" localSheetId="1" hidden="1">"15/10/00"</definedName>
    <definedName name="HTML_LastUpdate" localSheetId="8" hidden="1">"02/10/00"</definedName>
    <definedName name="HTML_LastUpdate" localSheetId="9" hidden="1">"02/10/00"</definedName>
    <definedName name="HTML_LastUpdate" localSheetId="10" hidden="1">"15/10/00"</definedName>
    <definedName name="HTML_LastUpdate" localSheetId="11" hidden="1">"15/10/00"</definedName>
    <definedName name="HTML_LastUpdate" localSheetId="12" hidden="1">"23/10/00"</definedName>
    <definedName name="HTML_LastUpdate" localSheetId="13" hidden="1">"23/10/00"</definedName>
    <definedName name="HTML_LastUpdate" hidden="1">"29/09/00"</definedName>
    <definedName name="HTML_LineAfter" localSheetId="1" hidden="1">TRUE</definedName>
    <definedName name="HTML_LineAfter" localSheetId="8" hidden="1">TRUE</definedName>
    <definedName name="HTML_LineAfter" localSheetId="9" hidden="1">TRUE</definedName>
    <definedName name="HTML_LineAfter" localSheetId="10" hidden="1">TRUE</definedName>
    <definedName name="HTML_LineAfter" localSheetId="11" hidden="1">TRUE</definedName>
    <definedName name="HTML_LineAfter" localSheetId="12" hidden="1">TRUE</definedName>
    <definedName name="HTML_LineAfter" localSheetId="13" hidden="1">TRUE</definedName>
    <definedName name="HTML_LineAfter" hidden="1">FALSE</definedName>
    <definedName name="HTML_LineBefore" localSheetId="1" hidden="1">TRUE</definedName>
    <definedName name="HTML_LineBefore" localSheetId="8" hidden="1">TRUE</definedName>
    <definedName name="HTML_LineBefore" localSheetId="9" hidden="1">TRUE</definedName>
    <definedName name="HTML_LineBefore" localSheetId="10" hidden="1">TRUE</definedName>
    <definedName name="HTML_LineBefore" localSheetId="11" hidden="1">TRUE</definedName>
    <definedName name="HTML_LineBefore" localSheetId="12" hidden="1">TRUE</definedName>
    <definedName name="HTML_LineBefore" localSheetId="13" hidden="1">TRUE</definedName>
    <definedName name="HTML_LineBefore" hidden="1">FALSE</definedName>
    <definedName name="HTML_Name" hidden="1">"Patrice Duchampt"</definedName>
    <definedName name="HTML_OBDlg2" hidden="1">TRUE</definedName>
    <definedName name="HTML_OBDlg4" hidden="1">TRUE</definedName>
    <definedName name="HTML_OS" hidden="1">0</definedName>
    <definedName name="HTML_PathFile" localSheetId="1" hidden="1">"C:\Patrice\Basket\Dagonio\Suivi points\NM2A\Bron.htm"</definedName>
    <definedName name="HTML_PathFile" localSheetId="8" hidden="1">"C:\Patrice\Basket\Dagonio\Suivi points\NM3K\Colmar.htm"</definedName>
    <definedName name="HTML_PathFile" localSheetId="9" hidden="1">"C:\Patrice\Basket\Dagonio\Suivi points\NM3K\Colmar.htm"</definedName>
    <definedName name="HTML_PathFile" localSheetId="10" hidden="1">"C:\Patrice\Basket\Dagonio\Suivi points\NM2A\Bron.htm"</definedName>
    <definedName name="HTML_PathFile" localSheetId="11" hidden="1">"C:\Patrice\Basket\Dagonio\Suivi points\NM1\Prissé.htm"</definedName>
    <definedName name="HTML_PathFile" localSheetId="12" hidden="1">"C:\Patrice\Basket\Dagonio\Suivi points\Nationale 2\NM2A\Salins.htm"</definedName>
    <definedName name="HTML_PathFile" localSheetId="13" hidden="1">"C:\Patrice\Basket\Dagonio\Suivi points\Nationale 2\NM2A\Salins.htm"</definedName>
    <definedName name="HTML_PathFile" hidden="1">"C:\Patrice\Basket\Dagonio\Suivi points\Griès.htm"</definedName>
    <definedName name="HTML_Title" localSheetId="1" hidden="1">"Points des équipes NM2A, Bron"</definedName>
    <definedName name="HTML_Title" localSheetId="8" hidden="1">""</definedName>
    <definedName name="HTML_Title" localSheetId="9" hidden="1">""</definedName>
    <definedName name="HTML_Title" localSheetId="10" hidden="1">"Points des équipes NM2A, Bron"</definedName>
    <definedName name="HTML_Title" localSheetId="11" hidden="1">"Points des équipes NM1"</definedName>
    <definedName name="HTML_Title" localSheetId="12" hidden="1">"Points des équipes NM2A, Salins"</definedName>
    <definedName name="HTML_Title" localSheetId="13" hidden="1">"Points des équipes NM2A, Salins"</definedName>
    <definedName name="HTML_Title" hidden="1">"Points des équipes NM2D"</definedName>
  </definedNames>
  <calcPr fullCalcOnLoad="1"/>
</workbook>
</file>

<file path=xl/sharedStrings.xml><?xml version="1.0" encoding="utf-8"?>
<sst xmlns="http://schemas.openxmlformats.org/spreadsheetml/2006/main" count="377" uniqueCount="194">
  <si>
    <t xml:space="preserve">      Matches                      Joueurs</t>
  </si>
  <si>
    <t>Age</t>
  </si>
  <si>
    <t>Taille</t>
  </si>
  <si>
    <t>Poste</t>
  </si>
  <si>
    <t>TOTAL</t>
  </si>
  <si>
    <t>Moyenne</t>
  </si>
  <si>
    <t>Bousinière</t>
  </si>
  <si>
    <t>Roeckel R.</t>
  </si>
  <si>
    <t>Roeckel G.</t>
  </si>
  <si>
    <t>Villemin</t>
  </si>
  <si>
    <t>Ait-Tabassir</t>
  </si>
  <si>
    <t>Total</t>
  </si>
  <si>
    <t>Adversaire</t>
  </si>
  <si>
    <t>Différence</t>
  </si>
  <si>
    <t xml:space="preserve">       Matches                      Joueurs</t>
  </si>
  <si>
    <t>Evrard</t>
  </si>
  <si>
    <t>Robbe</t>
  </si>
  <si>
    <t>Hivar</t>
  </si>
  <si>
    <t>Jobert</t>
  </si>
  <si>
    <t>Troisgros</t>
  </si>
  <si>
    <t>Mathieu</t>
  </si>
  <si>
    <t>Noto La Diega</t>
  </si>
  <si>
    <t>Richard</t>
  </si>
  <si>
    <t>Urie</t>
  </si>
  <si>
    <t>Int.</t>
  </si>
  <si>
    <t>Men.</t>
  </si>
  <si>
    <t>contre Bron</t>
  </si>
  <si>
    <t>Cintract</t>
  </si>
  <si>
    <t>Robardet</t>
  </si>
  <si>
    <t>Véchambre Gilles</t>
  </si>
  <si>
    <t>Jobert Benjamin</t>
  </si>
  <si>
    <t>Laurent Ludovic</t>
  </si>
  <si>
    <t>Jackson Skeeter</t>
  </si>
  <si>
    <t>Tupin David</t>
  </si>
  <si>
    <t>Laurent Michaël</t>
  </si>
  <si>
    <t>Ajax Thierry</t>
  </si>
  <si>
    <t>Satar Hassen</t>
  </si>
  <si>
    <t>Gaudin Richard</t>
  </si>
  <si>
    <t>Chomette Cyril</t>
  </si>
  <si>
    <t>Oubrier Stéphane</t>
  </si>
  <si>
    <t>Reze Jérôme</t>
  </si>
  <si>
    <t>Riera Stéphane</t>
  </si>
  <si>
    <t>Kéré Serge</t>
  </si>
  <si>
    <t>Berthozat Benjamin</t>
  </si>
  <si>
    <t>à Ormes</t>
  </si>
  <si>
    <t>Langlois</t>
  </si>
  <si>
    <t>Belhimeur</t>
  </si>
  <si>
    <t>Ly</t>
  </si>
  <si>
    <t>Polycarpe</t>
  </si>
  <si>
    <t>Gacko</t>
  </si>
  <si>
    <t>Jousset</t>
  </si>
  <si>
    <t>Schmit</t>
  </si>
  <si>
    <t>Haznadar</t>
  </si>
  <si>
    <t>Dauloir</t>
  </si>
  <si>
    <t>contre Gif</t>
  </si>
  <si>
    <t>à Bron</t>
  </si>
  <si>
    <t>Slavica</t>
  </si>
  <si>
    <t>Bossange</t>
  </si>
  <si>
    <t>Lega</t>
  </si>
  <si>
    <t>Delval</t>
  </si>
  <si>
    <t>Vectol</t>
  </si>
  <si>
    <t>Nicolas</t>
  </si>
  <si>
    <t>à Coulommiers</t>
  </si>
  <si>
    <t>Kangudia</t>
  </si>
  <si>
    <t>Simon</t>
  </si>
  <si>
    <t>Creton</t>
  </si>
  <si>
    <t>Mabaka</t>
  </si>
  <si>
    <t>Ostologue</t>
  </si>
  <si>
    <t>Azeus</t>
  </si>
  <si>
    <t>Garcin</t>
  </si>
  <si>
    <t>contre Prissé</t>
  </si>
  <si>
    <t>Macaire</t>
  </si>
  <si>
    <t>Tissot</t>
  </si>
  <si>
    <t>Vidal</t>
  </si>
  <si>
    <t>Taylor</t>
  </si>
  <si>
    <t>Bronchard</t>
  </si>
  <si>
    <t>à Salins</t>
  </si>
  <si>
    <t>MJ</t>
  </si>
  <si>
    <t>Guedegbe</t>
  </si>
  <si>
    <t>Ouattara</t>
  </si>
  <si>
    <t>Zaïre</t>
  </si>
  <si>
    <t>Lalaus</t>
  </si>
  <si>
    <t>Cuisant</t>
  </si>
  <si>
    <t>Angelard</t>
  </si>
  <si>
    <t>NE</t>
  </si>
  <si>
    <t>contre Mirecourt</t>
  </si>
  <si>
    <t>Marandel</t>
  </si>
  <si>
    <t>Marquaire</t>
  </si>
  <si>
    <t>Dadolle</t>
  </si>
  <si>
    <t>Blondelle A.</t>
  </si>
  <si>
    <t>Jarrige J.</t>
  </si>
  <si>
    <t>Blondelle M.</t>
  </si>
  <si>
    <t>Guedon</t>
  </si>
  <si>
    <t>Antoine</t>
  </si>
  <si>
    <t>Martin</t>
  </si>
  <si>
    <t>contre Charleville</t>
  </si>
  <si>
    <t>Thioune</t>
  </si>
  <si>
    <t>Fournier</t>
  </si>
  <si>
    <t>Scroffernercher</t>
  </si>
  <si>
    <t>Seckel Hadji</t>
  </si>
  <si>
    <t>Heller</t>
  </si>
  <si>
    <t>contre St-Sorlin-Lagnieu</t>
  </si>
  <si>
    <t>Hemmerlin</t>
  </si>
  <si>
    <t>Drogoz</t>
  </si>
  <si>
    <t>Node</t>
  </si>
  <si>
    <t>Tressières</t>
  </si>
  <si>
    <t>Vilain-Commanay</t>
  </si>
  <si>
    <t>Michel</t>
  </si>
  <si>
    <t>Jourdan</t>
  </si>
  <si>
    <t>Licopoli</t>
  </si>
  <si>
    <t>à Blois</t>
  </si>
  <si>
    <t>Mercier</t>
  </si>
  <si>
    <t>Razasindradé</t>
  </si>
  <si>
    <t>Chardon</t>
  </si>
  <si>
    <t>Raimbault</t>
  </si>
  <si>
    <t>Chollet</t>
  </si>
  <si>
    <t>Comara</t>
  </si>
  <si>
    <t>Cluysen</t>
  </si>
  <si>
    <t>Traineau</t>
  </si>
  <si>
    <t>Gauduin</t>
  </si>
  <si>
    <t>Laforce</t>
  </si>
  <si>
    <t>Baechtel</t>
  </si>
  <si>
    <t>Curl</t>
  </si>
  <si>
    <t>Mignard</t>
  </si>
  <si>
    <t>à Griès</t>
  </si>
  <si>
    <t>Jeanpierre</t>
  </si>
  <si>
    <t>contre Charenton</t>
  </si>
  <si>
    <t>Limo</t>
  </si>
  <si>
    <t>Bahlit</t>
  </si>
  <si>
    <t>Kabore</t>
  </si>
  <si>
    <t>Lemon</t>
  </si>
  <si>
    <t>Bonsang</t>
  </si>
  <si>
    <t>Heaulme</t>
  </si>
  <si>
    <t>Luse</t>
  </si>
  <si>
    <t>Kerebel</t>
  </si>
  <si>
    <t>Lion</t>
  </si>
  <si>
    <t>à Prissé</t>
  </si>
  <si>
    <t>Bls</t>
  </si>
  <si>
    <t>Moron</t>
  </si>
  <si>
    <t>Lazarus</t>
  </si>
  <si>
    <t>contre Griès</t>
  </si>
  <si>
    <t>Sanchez</t>
  </si>
  <si>
    <t>Thomas</t>
  </si>
  <si>
    <t>Lafarge</t>
  </si>
  <si>
    <t>Hernandez</t>
  </si>
  <si>
    <t>Wadoux</t>
  </si>
  <si>
    <t>Rancinangue</t>
  </si>
  <si>
    <t>Sanctussy</t>
  </si>
  <si>
    <t>Legal</t>
  </si>
  <si>
    <t>contre Lagnieu</t>
  </si>
  <si>
    <t>à Dijon</t>
  </si>
  <si>
    <t>Henry</t>
  </si>
  <si>
    <t>Ferrini</t>
  </si>
  <si>
    <t>Seigneur</t>
  </si>
  <si>
    <t>contre Ormes</t>
  </si>
  <si>
    <t>à Gif</t>
  </si>
  <si>
    <t>contre Coulommiers</t>
  </si>
  <si>
    <t>Ladislas</t>
  </si>
  <si>
    <t>McKenzie</t>
  </si>
  <si>
    <t>Moulin</t>
  </si>
  <si>
    <t>Rémy</t>
  </si>
  <si>
    <t>Marcaille</t>
  </si>
  <si>
    <t>Megy</t>
  </si>
  <si>
    <t>contre Salins</t>
  </si>
  <si>
    <t>à St-Sorlin-Lagnieu</t>
  </si>
  <si>
    <t>Desmaris</t>
  </si>
  <si>
    <t>à Mirecourt</t>
  </si>
  <si>
    <t>à Joeuf</t>
  </si>
  <si>
    <t>contre St-Sorlin Lagnieu</t>
  </si>
  <si>
    <t>Getin</t>
  </si>
  <si>
    <t>Rad</t>
  </si>
  <si>
    <t>Jeandel</t>
  </si>
  <si>
    <t>Benyagoub</t>
  </si>
  <si>
    <t>Zianveni</t>
  </si>
  <si>
    <t>Gachet</t>
  </si>
  <si>
    <t>Feireisen</t>
  </si>
  <si>
    <t>à Charleville</t>
  </si>
  <si>
    <t>contre Blois</t>
  </si>
  <si>
    <t>à Charenton</t>
  </si>
  <si>
    <t>Kaboré</t>
  </si>
  <si>
    <t>Viviès</t>
  </si>
  <si>
    <t>N'Gui</t>
  </si>
  <si>
    <t>Garcia</t>
  </si>
  <si>
    <t>Moundy</t>
  </si>
  <si>
    <t>Penven</t>
  </si>
  <si>
    <t>contre Dijon</t>
  </si>
  <si>
    <t>Coudour</t>
  </si>
  <si>
    <t>contre Joeuf</t>
  </si>
  <si>
    <t>Goeuriot</t>
  </si>
  <si>
    <t>M'Baki</t>
  </si>
  <si>
    <t>à Lagnieu</t>
  </si>
  <si>
    <t>Brunet</t>
  </si>
  <si>
    <t>Taam</t>
  </si>
  <si>
    <t>Mahboub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</si>
</sst>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%"/>
    <numFmt numFmtId="168" formatCode="0.0"/>
    <numFmt numFmtId="169" formatCode="0.000000"/>
    <numFmt numFmtId="170" formatCode="0.0000000"/>
    <numFmt numFmtId="171" formatCode="0.00000000"/>
    <numFmt numFmtId="172" formatCode="dd\-mm\-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572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0487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334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620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533400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533400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191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33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572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5725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0</xdr:row>
      <xdr:rowOff>514350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7143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0</xdr:row>
      <xdr:rowOff>514350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7143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581025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6953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9048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2"/>
  <dimension ref="A1:K14"/>
  <sheetViews>
    <sheetView tabSelected="1"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E2" sqref="E2"/>
    </sheetView>
  </sheetViews>
  <sheetFormatPr defaultColWidth="11.421875" defaultRowHeight="12.75"/>
  <cols>
    <col min="1" max="1" width="13.140625" style="0" bestFit="1" customWidth="1"/>
    <col min="2" max="2" width="4.00390625" style="0" bestFit="1" customWidth="1"/>
    <col min="3" max="3" width="5.28125" style="0" bestFit="1" customWidth="1"/>
    <col min="4" max="4" width="5.57421875" style="0" bestFit="1" customWidth="1"/>
    <col min="5" max="5" width="5.421875" style="0" customWidth="1"/>
    <col min="6" max="6" width="4.00390625" style="0" customWidth="1"/>
    <col min="7" max="7" width="5.28125" style="0" customWidth="1"/>
    <col min="8" max="8" width="5.00390625" style="0" customWidth="1"/>
    <col min="9" max="9" width="6.28125" style="0" bestFit="1" customWidth="1"/>
    <col min="10" max="10" width="3.28125" style="0" bestFit="1" customWidth="1"/>
    <col min="11" max="11" width="7.8515625" style="0" bestFit="1" customWidth="1"/>
  </cols>
  <sheetData>
    <row r="1" spans="1:11" ht="33" customHeight="1">
      <c r="A1" s="1" t="s">
        <v>14</v>
      </c>
      <c r="B1" s="47" t="s">
        <v>1</v>
      </c>
      <c r="C1" s="47" t="s">
        <v>2</v>
      </c>
      <c r="D1" s="1" t="s">
        <v>3</v>
      </c>
      <c r="E1" s="2" t="s">
        <v>26</v>
      </c>
      <c r="F1" s="2" t="s">
        <v>55</v>
      </c>
      <c r="G1" s="2" t="s">
        <v>140</v>
      </c>
      <c r="H1" s="2"/>
      <c r="I1" s="3" t="s">
        <v>4</v>
      </c>
      <c r="J1" s="3" t="s">
        <v>77</v>
      </c>
      <c r="K1" s="4" t="s">
        <v>5</v>
      </c>
    </row>
    <row r="2" spans="1:11" ht="15" customHeight="1">
      <c r="A2" s="5" t="s">
        <v>113</v>
      </c>
      <c r="B2" s="48"/>
      <c r="C2" s="48"/>
      <c r="D2" s="33"/>
      <c r="E2" s="7">
        <v>14</v>
      </c>
      <c r="F2" s="7">
        <v>23</v>
      </c>
      <c r="G2" s="7">
        <v>15</v>
      </c>
      <c r="H2" s="7"/>
      <c r="I2" s="9">
        <f aca="true" t="shared" si="0" ref="I2:I14">SUM(E2:H2)</f>
        <v>52</v>
      </c>
      <c r="J2" s="9">
        <f aca="true" t="shared" si="1" ref="J2:J11">COUNT(E2:H2)</f>
        <v>3</v>
      </c>
      <c r="K2" s="10">
        <f aca="true" t="shared" si="2" ref="K2:K14">I2/COUNT(E2:H2)</f>
        <v>17.333333333333332</v>
      </c>
    </row>
    <row r="3" spans="1:11" ht="15" customHeight="1">
      <c r="A3" s="5" t="s">
        <v>111</v>
      </c>
      <c r="B3" s="48"/>
      <c r="C3" s="48"/>
      <c r="D3" s="33"/>
      <c r="E3" s="7">
        <v>21</v>
      </c>
      <c r="F3" s="7">
        <v>2</v>
      </c>
      <c r="G3" s="7">
        <v>27</v>
      </c>
      <c r="H3" s="7"/>
      <c r="I3" s="9">
        <f t="shared" si="0"/>
        <v>50</v>
      </c>
      <c r="J3" s="9">
        <f t="shared" si="1"/>
        <v>3</v>
      </c>
      <c r="K3" s="10">
        <f t="shared" si="2"/>
        <v>16.666666666666668</v>
      </c>
    </row>
    <row r="4" spans="1:11" ht="15" customHeight="1">
      <c r="A4" s="5" t="s">
        <v>112</v>
      </c>
      <c r="B4" s="48"/>
      <c r="C4" s="48"/>
      <c r="D4" s="33"/>
      <c r="E4" s="7">
        <v>18</v>
      </c>
      <c r="F4" s="7">
        <v>12</v>
      </c>
      <c r="G4" s="7">
        <v>7</v>
      </c>
      <c r="H4" s="7"/>
      <c r="I4" s="9">
        <f t="shared" si="0"/>
        <v>37</v>
      </c>
      <c r="J4" s="9">
        <f t="shared" si="1"/>
        <v>3</v>
      </c>
      <c r="K4" s="10">
        <f t="shared" si="2"/>
        <v>12.333333333333334</v>
      </c>
    </row>
    <row r="5" spans="1:11" ht="15" customHeight="1">
      <c r="A5" s="5" t="s">
        <v>114</v>
      </c>
      <c r="B5" s="48"/>
      <c r="C5" s="48"/>
      <c r="D5" s="33"/>
      <c r="E5" s="7">
        <v>10</v>
      </c>
      <c r="F5" s="7">
        <v>4</v>
      </c>
      <c r="G5" s="7">
        <v>17</v>
      </c>
      <c r="H5" s="7"/>
      <c r="I5" s="9">
        <f t="shared" si="0"/>
        <v>31</v>
      </c>
      <c r="J5" s="9">
        <f t="shared" si="1"/>
        <v>3</v>
      </c>
      <c r="K5" s="10">
        <f t="shared" si="2"/>
        <v>10.333333333333334</v>
      </c>
    </row>
    <row r="6" spans="1:11" ht="15" customHeight="1">
      <c r="A6" s="5" t="s">
        <v>117</v>
      </c>
      <c r="B6" s="48"/>
      <c r="C6" s="48"/>
      <c r="D6" s="33"/>
      <c r="E6" s="7">
        <v>6</v>
      </c>
      <c r="F6" s="7">
        <v>14</v>
      </c>
      <c r="G6" s="7">
        <v>5</v>
      </c>
      <c r="H6" s="7"/>
      <c r="I6" s="9">
        <f t="shared" si="0"/>
        <v>25</v>
      </c>
      <c r="J6" s="9">
        <f t="shared" si="1"/>
        <v>3</v>
      </c>
      <c r="K6" s="10">
        <f t="shared" si="2"/>
        <v>8.333333333333334</v>
      </c>
    </row>
    <row r="7" spans="1:11" ht="15" customHeight="1">
      <c r="A7" s="5" t="s">
        <v>118</v>
      </c>
      <c r="B7" s="48"/>
      <c r="C7" s="49"/>
      <c r="D7" s="33"/>
      <c r="E7" s="7">
        <v>3</v>
      </c>
      <c r="F7" s="7">
        <v>2</v>
      </c>
      <c r="G7" s="7">
        <v>16</v>
      </c>
      <c r="H7" s="7"/>
      <c r="I7" s="9">
        <f t="shared" si="0"/>
        <v>21</v>
      </c>
      <c r="J7" s="9">
        <f t="shared" si="1"/>
        <v>3</v>
      </c>
      <c r="K7" s="10">
        <f t="shared" si="2"/>
        <v>7</v>
      </c>
    </row>
    <row r="8" spans="1:11" ht="15" customHeight="1">
      <c r="A8" s="5" t="s">
        <v>115</v>
      </c>
      <c r="B8" s="48"/>
      <c r="C8" s="48"/>
      <c r="D8" s="33"/>
      <c r="E8" s="7">
        <v>10</v>
      </c>
      <c r="F8" s="7">
        <v>2</v>
      </c>
      <c r="G8" s="7"/>
      <c r="H8" s="7"/>
      <c r="I8" s="9">
        <f t="shared" si="0"/>
        <v>12</v>
      </c>
      <c r="J8" s="9">
        <f t="shared" si="1"/>
        <v>2</v>
      </c>
      <c r="K8" s="10">
        <f t="shared" si="2"/>
        <v>6</v>
      </c>
    </row>
    <row r="9" spans="1:11" ht="15" customHeight="1">
      <c r="A9" s="5" t="s">
        <v>189</v>
      </c>
      <c r="B9" s="48"/>
      <c r="C9" s="48"/>
      <c r="D9" s="33"/>
      <c r="E9" s="7"/>
      <c r="F9" s="7"/>
      <c r="G9" s="7">
        <v>6</v>
      </c>
      <c r="H9" s="7"/>
      <c r="I9" s="9">
        <f t="shared" si="0"/>
        <v>6</v>
      </c>
      <c r="J9" s="9">
        <f t="shared" si="1"/>
        <v>1</v>
      </c>
      <c r="K9" s="10">
        <f t="shared" si="2"/>
        <v>6</v>
      </c>
    </row>
    <row r="10" spans="1:11" ht="15" customHeight="1">
      <c r="A10" s="5" t="s">
        <v>116</v>
      </c>
      <c r="B10" s="48"/>
      <c r="C10" s="49"/>
      <c r="D10" s="33"/>
      <c r="E10" s="14">
        <v>7</v>
      </c>
      <c r="F10" s="14">
        <v>3</v>
      </c>
      <c r="G10" s="14">
        <v>4</v>
      </c>
      <c r="H10" s="7"/>
      <c r="I10" s="9">
        <f t="shared" si="0"/>
        <v>14</v>
      </c>
      <c r="J10" s="9">
        <f t="shared" si="1"/>
        <v>3</v>
      </c>
      <c r="K10" s="10">
        <f t="shared" si="2"/>
        <v>4.666666666666667</v>
      </c>
    </row>
    <row r="11" spans="1:11" ht="15" customHeight="1">
      <c r="A11" s="5" t="s">
        <v>119</v>
      </c>
      <c r="B11" s="48"/>
      <c r="C11" s="48"/>
      <c r="D11" s="33"/>
      <c r="E11" s="7">
        <v>2</v>
      </c>
      <c r="F11" s="7">
        <v>6</v>
      </c>
      <c r="G11" s="7">
        <v>3</v>
      </c>
      <c r="H11" s="7"/>
      <c r="I11" s="9">
        <f t="shared" si="0"/>
        <v>11</v>
      </c>
      <c r="J11" s="9">
        <f t="shared" si="1"/>
        <v>3</v>
      </c>
      <c r="K11" s="10">
        <f t="shared" si="2"/>
        <v>3.6666666666666665</v>
      </c>
    </row>
    <row r="12" spans="1:11" ht="15" customHeight="1">
      <c r="A12" s="15" t="s">
        <v>11</v>
      </c>
      <c r="B12" s="42"/>
      <c r="C12" s="42"/>
      <c r="D12" s="42"/>
      <c r="E12" s="44">
        <f>SUM(E2:E11)</f>
        <v>91</v>
      </c>
      <c r="F12" s="44">
        <f>SUM(F2:F11)</f>
        <v>68</v>
      </c>
      <c r="G12" s="44">
        <f>SUM(G2:G11)</f>
        <v>100</v>
      </c>
      <c r="H12" s="44"/>
      <c r="I12" s="44">
        <f t="shared" si="0"/>
        <v>259</v>
      </c>
      <c r="J12" s="44"/>
      <c r="K12" s="16">
        <f t="shared" si="2"/>
        <v>86.33333333333333</v>
      </c>
    </row>
    <row r="13" spans="1:11" ht="12.75">
      <c r="A13" s="17" t="s">
        <v>12</v>
      </c>
      <c r="B13" s="45"/>
      <c r="C13" s="45"/>
      <c r="D13" s="45"/>
      <c r="E13" s="17">
        <v>70</v>
      </c>
      <c r="F13" s="17">
        <v>84</v>
      </c>
      <c r="G13" s="17">
        <v>98</v>
      </c>
      <c r="H13" s="17"/>
      <c r="I13" s="18">
        <f t="shared" si="0"/>
        <v>252</v>
      </c>
      <c r="J13" s="18"/>
      <c r="K13" s="16">
        <f t="shared" si="2"/>
        <v>84</v>
      </c>
    </row>
    <row r="14" spans="1:11" ht="12.75">
      <c r="A14" s="17" t="s">
        <v>13</v>
      </c>
      <c r="B14" s="45"/>
      <c r="C14" s="45"/>
      <c r="D14" s="45"/>
      <c r="E14" s="20">
        <f>E12-E13</f>
        <v>21</v>
      </c>
      <c r="F14" s="19">
        <f>F12-F13</f>
        <v>-16</v>
      </c>
      <c r="G14" s="20">
        <f>G12-G13</f>
        <v>2</v>
      </c>
      <c r="H14" s="20"/>
      <c r="I14" s="31">
        <f t="shared" si="0"/>
        <v>7</v>
      </c>
      <c r="J14" s="31"/>
      <c r="K14" s="32">
        <f t="shared" si="2"/>
        <v>2.3333333333333335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K14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" sqref="K1"/>
    </sheetView>
  </sheetViews>
  <sheetFormatPr defaultColWidth="11.421875" defaultRowHeight="12.75"/>
  <cols>
    <col min="1" max="1" width="14.140625" style="0" bestFit="1" customWidth="1"/>
    <col min="2" max="2" width="4.421875" style="0" bestFit="1" customWidth="1"/>
    <col min="3" max="3" width="6.140625" style="0" bestFit="1" customWidth="1"/>
    <col min="4" max="4" width="4.8515625" style="0" bestFit="1" customWidth="1"/>
    <col min="5" max="5" width="4.28125" style="0" bestFit="1" customWidth="1"/>
    <col min="6" max="6" width="4.7109375" style="0" bestFit="1" customWidth="1"/>
    <col min="7" max="7" width="5.421875" style="0" bestFit="1" customWidth="1"/>
    <col min="8" max="8" width="7.00390625" style="0" customWidth="1"/>
    <col min="9" max="9" width="3.8515625" style="0" customWidth="1"/>
    <col min="10" max="10" width="6.28125" style="0" bestFit="1" customWidth="1"/>
    <col min="11" max="11" width="7.8515625" style="0" customWidth="1"/>
  </cols>
  <sheetData>
    <row r="1" spans="1:11" ht="34.5" customHeight="1">
      <c r="A1" s="1" t="s">
        <v>0</v>
      </c>
      <c r="B1" s="1" t="s">
        <v>1</v>
      </c>
      <c r="C1" s="1" t="s">
        <v>2</v>
      </c>
      <c r="D1" s="23" t="s">
        <v>3</v>
      </c>
      <c r="E1" s="50" t="s">
        <v>55</v>
      </c>
      <c r="F1" s="2" t="s">
        <v>124</v>
      </c>
      <c r="G1" s="2" t="s">
        <v>26</v>
      </c>
      <c r="H1" s="2" t="s">
        <v>149</v>
      </c>
      <c r="I1" s="2"/>
      <c r="J1" s="3" t="s">
        <v>4</v>
      </c>
      <c r="K1" s="4" t="s">
        <v>5</v>
      </c>
    </row>
    <row r="2" spans="1:11" ht="15" customHeight="1">
      <c r="A2" s="5" t="s">
        <v>87</v>
      </c>
      <c r="B2" s="33">
        <v>1980</v>
      </c>
      <c r="C2" s="33">
        <v>1.89</v>
      </c>
      <c r="D2" s="28">
        <v>3</v>
      </c>
      <c r="E2" s="38">
        <v>10</v>
      </c>
      <c r="F2" s="14">
        <v>24</v>
      </c>
      <c r="G2" s="14">
        <v>5</v>
      </c>
      <c r="H2" s="14">
        <v>22</v>
      </c>
      <c r="I2" s="7"/>
      <c r="J2" s="9">
        <f aca="true" t="shared" si="0" ref="J2:J11">SUM(E2:I2)</f>
        <v>61</v>
      </c>
      <c r="K2" s="10">
        <f aca="true" t="shared" si="1" ref="K2:K14">J2/COUNT(E2:I2)</f>
        <v>15.25</v>
      </c>
    </row>
    <row r="3" spans="1:11" ht="15" customHeight="1">
      <c r="A3" s="5" t="s">
        <v>88</v>
      </c>
      <c r="B3" s="33">
        <v>1980</v>
      </c>
      <c r="C3" s="39">
        <v>1.9</v>
      </c>
      <c r="D3" s="28">
        <v>3</v>
      </c>
      <c r="E3" s="38">
        <v>19</v>
      </c>
      <c r="F3" s="14">
        <v>14</v>
      </c>
      <c r="G3" s="14">
        <v>5</v>
      </c>
      <c r="H3" s="14">
        <v>16</v>
      </c>
      <c r="I3" s="7"/>
      <c r="J3" s="9">
        <f t="shared" si="0"/>
        <v>54</v>
      </c>
      <c r="K3" s="10">
        <f t="shared" si="1"/>
        <v>13.5</v>
      </c>
    </row>
    <row r="4" spans="1:11" ht="15" customHeight="1">
      <c r="A4" s="5" t="s">
        <v>93</v>
      </c>
      <c r="B4" s="33"/>
      <c r="C4" s="39"/>
      <c r="D4" s="28"/>
      <c r="E4" s="38">
        <v>11</v>
      </c>
      <c r="F4" s="14">
        <v>16</v>
      </c>
      <c r="G4" s="14">
        <v>7</v>
      </c>
      <c r="H4" s="14">
        <v>12</v>
      </c>
      <c r="I4" s="7"/>
      <c r="J4" s="9">
        <f t="shared" si="0"/>
        <v>46</v>
      </c>
      <c r="K4" s="10">
        <f t="shared" si="1"/>
        <v>11.5</v>
      </c>
    </row>
    <row r="5" spans="1:11" ht="15" customHeight="1">
      <c r="A5" s="5" t="s">
        <v>86</v>
      </c>
      <c r="B5" s="33">
        <v>1975</v>
      </c>
      <c r="C5" s="33">
        <v>1.92</v>
      </c>
      <c r="D5" s="28">
        <v>3</v>
      </c>
      <c r="E5" s="38">
        <v>13</v>
      </c>
      <c r="F5" s="14"/>
      <c r="G5" s="14">
        <v>13</v>
      </c>
      <c r="H5" s="14">
        <v>6</v>
      </c>
      <c r="I5" s="7"/>
      <c r="J5" s="9">
        <f>SUM(E5:I5)</f>
        <v>32</v>
      </c>
      <c r="K5" s="10">
        <f t="shared" si="1"/>
        <v>10.666666666666666</v>
      </c>
    </row>
    <row r="6" spans="1:11" ht="15" customHeight="1">
      <c r="A6" s="5" t="s">
        <v>125</v>
      </c>
      <c r="B6" s="33"/>
      <c r="C6" s="39"/>
      <c r="D6" s="28"/>
      <c r="E6" s="38">
        <v>6</v>
      </c>
      <c r="F6" s="14">
        <v>5</v>
      </c>
      <c r="G6" s="14">
        <v>13</v>
      </c>
      <c r="H6" s="14">
        <v>14</v>
      </c>
      <c r="I6" s="7"/>
      <c r="J6" s="9">
        <f t="shared" si="0"/>
        <v>38</v>
      </c>
      <c r="K6" s="10">
        <f t="shared" si="1"/>
        <v>9.5</v>
      </c>
    </row>
    <row r="7" spans="1:11" ht="15" customHeight="1">
      <c r="A7" s="5" t="s">
        <v>90</v>
      </c>
      <c r="B7" s="33">
        <v>1980</v>
      </c>
      <c r="C7" s="39">
        <v>2</v>
      </c>
      <c r="D7" s="28">
        <v>5</v>
      </c>
      <c r="E7" s="38">
        <v>5</v>
      </c>
      <c r="F7" s="35">
        <v>13</v>
      </c>
      <c r="G7" s="14">
        <v>11</v>
      </c>
      <c r="H7" s="14">
        <v>7</v>
      </c>
      <c r="I7" s="7"/>
      <c r="J7" s="9">
        <f t="shared" si="0"/>
        <v>36</v>
      </c>
      <c r="K7" s="10">
        <f t="shared" si="1"/>
        <v>9</v>
      </c>
    </row>
    <row r="8" spans="1:11" ht="15" customHeight="1">
      <c r="A8" s="5" t="s">
        <v>91</v>
      </c>
      <c r="B8" s="33">
        <v>1970</v>
      </c>
      <c r="C8" s="39">
        <v>1.8</v>
      </c>
      <c r="D8" s="28">
        <v>1</v>
      </c>
      <c r="E8" s="38"/>
      <c r="F8" s="14">
        <v>6</v>
      </c>
      <c r="G8" s="14">
        <v>8</v>
      </c>
      <c r="H8" s="14">
        <v>4</v>
      </c>
      <c r="I8" s="7"/>
      <c r="J8" s="9">
        <f t="shared" si="0"/>
        <v>18</v>
      </c>
      <c r="K8" s="10">
        <f t="shared" si="1"/>
        <v>6</v>
      </c>
    </row>
    <row r="9" spans="1:11" ht="15" customHeight="1">
      <c r="A9" s="5" t="s">
        <v>94</v>
      </c>
      <c r="B9" s="33"/>
      <c r="C9" s="33"/>
      <c r="D9" s="28"/>
      <c r="E9" s="38">
        <v>2</v>
      </c>
      <c r="F9" s="14">
        <v>4</v>
      </c>
      <c r="G9" s="14">
        <v>9</v>
      </c>
      <c r="H9" s="14">
        <v>4</v>
      </c>
      <c r="I9" s="7"/>
      <c r="J9" s="9">
        <f t="shared" si="0"/>
        <v>19</v>
      </c>
      <c r="K9" s="10">
        <f t="shared" si="1"/>
        <v>4.75</v>
      </c>
    </row>
    <row r="10" spans="1:11" ht="15" customHeight="1">
      <c r="A10" s="5" t="s">
        <v>92</v>
      </c>
      <c r="B10" s="33"/>
      <c r="C10" s="39"/>
      <c r="D10" s="28"/>
      <c r="E10" s="38">
        <v>5</v>
      </c>
      <c r="F10" s="14"/>
      <c r="G10" s="14">
        <v>7</v>
      </c>
      <c r="H10" s="14">
        <v>0</v>
      </c>
      <c r="I10" s="7"/>
      <c r="J10" s="9">
        <f t="shared" si="0"/>
        <v>12</v>
      </c>
      <c r="K10" s="10">
        <f t="shared" si="1"/>
        <v>4</v>
      </c>
    </row>
    <row r="11" spans="1:11" ht="15" customHeight="1">
      <c r="A11" s="5" t="s">
        <v>89</v>
      </c>
      <c r="B11" s="33">
        <v>1973</v>
      </c>
      <c r="C11" s="33">
        <v>1.95</v>
      </c>
      <c r="D11" s="28">
        <v>4</v>
      </c>
      <c r="E11" s="38"/>
      <c r="F11" s="14">
        <v>2</v>
      </c>
      <c r="G11" s="14"/>
      <c r="H11" s="14">
        <v>5</v>
      </c>
      <c r="I11" s="7"/>
      <c r="J11" s="9">
        <f t="shared" si="0"/>
        <v>7</v>
      </c>
      <c r="K11" s="10">
        <f t="shared" si="1"/>
        <v>3.5</v>
      </c>
    </row>
    <row r="12" spans="1:11" ht="15" customHeight="1">
      <c r="A12" s="30" t="s">
        <v>11</v>
      </c>
      <c r="B12" s="30"/>
      <c r="C12" s="30"/>
      <c r="D12" s="30"/>
      <c r="E12" s="58">
        <f>SUM(E2:E11)</f>
        <v>71</v>
      </c>
      <c r="F12" s="58">
        <f>SUM(F2:F11)</f>
        <v>84</v>
      </c>
      <c r="G12" s="58">
        <f>SUM(G2:G11)</f>
        <v>78</v>
      </c>
      <c r="H12" s="58">
        <f>SUM(H2:H11)</f>
        <v>90</v>
      </c>
      <c r="I12" s="58"/>
      <c r="J12" s="58">
        <f>SUM(E12:I12)</f>
        <v>323</v>
      </c>
      <c r="K12" s="62">
        <f t="shared" si="1"/>
        <v>80.75</v>
      </c>
    </row>
    <row r="13" spans="1:11" ht="12.75">
      <c r="A13" s="17" t="s">
        <v>12</v>
      </c>
      <c r="B13" s="17"/>
      <c r="C13" s="17"/>
      <c r="D13" s="17"/>
      <c r="E13" s="59">
        <v>85</v>
      </c>
      <c r="F13" s="59">
        <v>88</v>
      </c>
      <c r="G13" s="59">
        <v>79</v>
      </c>
      <c r="H13" s="59">
        <v>70</v>
      </c>
      <c r="I13" s="59"/>
      <c r="J13" s="58">
        <f>SUM(E13:I13)</f>
        <v>322</v>
      </c>
      <c r="K13" s="62">
        <f t="shared" si="1"/>
        <v>80.5</v>
      </c>
    </row>
    <row r="14" spans="1:11" ht="12.75">
      <c r="A14" s="17" t="s">
        <v>13</v>
      </c>
      <c r="B14" s="17"/>
      <c r="C14" s="17"/>
      <c r="D14" s="17"/>
      <c r="E14" s="61">
        <f>E12-E13</f>
        <v>-14</v>
      </c>
      <c r="F14" s="61">
        <f>F12-F13</f>
        <v>-4</v>
      </c>
      <c r="G14" s="61">
        <f>G12-G13</f>
        <v>-1</v>
      </c>
      <c r="H14" s="60">
        <f>H12-H13</f>
        <v>20</v>
      </c>
      <c r="I14" s="61"/>
      <c r="J14" s="31">
        <f>SUM(E14:I14)</f>
        <v>1</v>
      </c>
      <c r="K14" s="32">
        <f t="shared" si="1"/>
        <v>0.25</v>
      </c>
    </row>
  </sheetData>
  <printOptions gridLines="1" horizontalCentered="1"/>
  <pageMargins left="0.25" right="0.59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DNA, Le Journal de Saône-et-Loire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11"/>
  <dimension ref="A1:J1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" sqref="J1"/>
    </sheetView>
  </sheetViews>
  <sheetFormatPr defaultColWidth="11.421875" defaultRowHeight="12.75"/>
  <cols>
    <col min="1" max="1" width="14.28125" style="0" bestFit="1" customWidth="1"/>
    <col min="2" max="2" width="4.8515625" style="0" bestFit="1" customWidth="1"/>
    <col min="3" max="3" width="5.28125" style="0" bestFit="1" customWidth="1"/>
    <col min="4" max="4" width="5.57421875" style="0" bestFit="1" customWidth="1"/>
    <col min="5" max="5" width="5.140625" style="0" customWidth="1"/>
    <col min="6" max="6" width="6.140625" style="0" customWidth="1"/>
    <col min="7" max="7" width="5.140625" style="0" customWidth="1"/>
    <col min="8" max="8" width="5.28125" style="0" customWidth="1"/>
    <col min="9" max="9" width="7.57421875" style="0" customWidth="1"/>
    <col min="10" max="10" width="7.8515625" style="0" customWidth="1"/>
  </cols>
  <sheetData>
    <row r="1" spans="1:10" ht="44.25" customHeight="1">
      <c r="A1" s="1" t="s">
        <v>14</v>
      </c>
      <c r="B1" s="47" t="s">
        <v>1</v>
      </c>
      <c r="C1" s="47" t="s">
        <v>2</v>
      </c>
      <c r="D1" s="23" t="s">
        <v>3</v>
      </c>
      <c r="E1" s="50" t="s">
        <v>26</v>
      </c>
      <c r="F1" s="2" t="s">
        <v>101</v>
      </c>
      <c r="G1" s="2" t="s">
        <v>55</v>
      </c>
      <c r="H1" s="2"/>
      <c r="I1" s="3" t="s">
        <v>4</v>
      </c>
      <c r="J1" s="4" t="s">
        <v>5</v>
      </c>
    </row>
    <row r="2" spans="1:10" ht="15" customHeight="1">
      <c r="A2" s="5" t="s">
        <v>52</v>
      </c>
      <c r="B2" s="33"/>
      <c r="C2" s="33"/>
      <c r="D2" s="28"/>
      <c r="E2" s="51">
        <v>27</v>
      </c>
      <c r="F2" s="7"/>
      <c r="G2" s="7">
        <v>14</v>
      </c>
      <c r="H2" s="7"/>
      <c r="I2" s="9">
        <f aca="true" t="shared" si="0" ref="I2:I13">SUM(E2:H2)</f>
        <v>41</v>
      </c>
      <c r="J2" s="10">
        <f aca="true" t="shared" si="1" ref="J2:J13">I2/COUNT(E2:H2)</f>
        <v>20.5</v>
      </c>
    </row>
    <row r="3" spans="1:10" ht="15" customHeight="1">
      <c r="A3" s="5" t="s">
        <v>51</v>
      </c>
      <c r="B3" s="33"/>
      <c r="C3" s="39"/>
      <c r="D3" s="28"/>
      <c r="E3" s="51">
        <v>9</v>
      </c>
      <c r="F3" s="7">
        <v>20</v>
      </c>
      <c r="G3" s="7"/>
      <c r="H3" s="7"/>
      <c r="I3" s="9">
        <f t="shared" si="0"/>
        <v>29</v>
      </c>
      <c r="J3" s="10">
        <f t="shared" si="1"/>
        <v>14.5</v>
      </c>
    </row>
    <row r="4" spans="1:10" ht="15" customHeight="1">
      <c r="A4" s="5" t="s">
        <v>53</v>
      </c>
      <c r="B4" s="33"/>
      <c r="C4" s="39"/>
      <c r="D4" s="28"/>
      <c r="E4" s="51">
        <v>7</v>
      </c>
      <c r="F4" s="7">
        <v>28</v>
      </c>
      <c r="G4" s="7">
        <v>7</v>
      </c>
      <c r="H4" s="7"/>
      <c r="I4" s="9">
        <f t="shared" si="0"/>
        <v>42</v>
      </c>
      <c r="J4" s="10">
        <f t="shared" si="1"/>
        <v>14</v>
      </c>
    </row>
    <row r="5" spans="1:10" ht="15" customHeight="1">
      <c r="A5" s="5" t="s">
        <v>45</v>
      </c>
      <c r="B5" s="33"/>
      <c r="C5" s="39"/>
      <c r="D5" s="28"/>
      <c r="E5" s="38">
        <v>18</v>
      </c>
      <c r="F5" s="14"/>
      <c r="G5" s="14">
        <v>8</v>
      </c>
      <c r="H5" s="7"/>
      <c r="I5" s="9">
        <f t="shared" si="0"/>
        <v>26</v>
      </c>
      <c r="J5" s="10">
        <f t="shared" si="1"/>
        <v>13</v>
      </c>
    </row>
    <row r="6" spans="1:10" ht="15" customHeight="1">
      <c r="A6" s="5" t="s">
        <v>47</v>
      </c>
      <c r="B6" s="33"/>
      <c r="C6" s="39"/>
      <c r="D6" s="28"/>
      <c r="E6" s="51">
        <v>14</v>
      </c>
      <c r="F6" s="7">
        <v>16</v>
      </c>
      <c r="G6" s="7">
        <v>9</v>
      </c>
      <c r="H6" s="7"/>
      <c r="I6" s="9">
        <f t="shared" si="0"/>
        <v>39</v>
      </c>
      <c r="J6" s="10">
        <f t="shared" si="1"/>
        <v>13</v>
      </c>
    </row>
    <row r="7" spans="1:10" ht="15" customHeight="1">
      <c r="A7" s="5" t="s">
        <v>50</v>
      </c>
      <c r="B7" s="33"/>
      <c r="C7" s="33"/>
      <c r="D7" s="28"/>
      <c r="E7" s="51">
        <v>4</v>
      </c>
      <c r="F7" s="7">
        <v>14</v>
      </c>
      <c r="G7" s="7">
        <v>11</v>
      </c>
      <c r="H7" s="7"/>
      <c r="I7" s="9">
        <f t="shared" si="0"/>
        <v>29</v>
      </c>
      <c r="J7" s="10">
        <f t="shared" si="1"/>
        <v>9.666666666666666</v>
      </c>
    </row>
    <row r="8" spans="1:10" ht="15" customHeight="1">
      <c r="A8" s="5" t="s">
        <v>48</v>
      </c>
      <c r="B8" s="33"/>
      <c r="C8" s="39"/>
      <c r="D8" s="28"/>
      <c r="E8" s="51">
        <v>7</v>
      </c>
      <c r="F8" s="7">
        <v>4</v>
      </c>
      <c r="G8" s="7">
        <v>16</v>
      </c>
      <c r="H8" s="7"/>
      <c r="I8" s="9">
        <f t="shared" si="0"/>
        <v>27</v>
      </c>
      <c r="J8" s="10">
        <f t="shared" si="1"/>
        <v>9</v>
      </c>
    </row>
    <row r="9" spans="1:10" ht="15" customHeight="1">
      <c r="A9" s="5" t="s">
        <v>49</v>
      </c>
      <c r="B9" s="33"/>
      <c r="C9" s="33"/>
      <c r="D9" s="28"/>
      <c r="E9" s="51">
        <v>6</v>
      </c>
      <c r="F9" s="7">
        <v>9</v>
      </c>
      <c r="G9" s="7">
        <v>8</v>
      </c>
      <c r="H9" s="7"/>
      <c r="I9" s="9">
        <f t="shared" si="0"/>
        <v>23</v>
      </c>
      <c r="J9" s="10">
        <f t="shared" si="1"/>
        <v>7.666666666666667</v>
      </c>
    </row>
    <row r="10" spans="1:10" ht="15" customHeight="1">
      <c r="A10" s="5" t="s">
        <v>46</v>
      </c>
      <c r="B10" s="33"/>
      <c r="C10" s="33"/>
      <c r="D10" s="28"/>
      <c r="E10" s="51">
        <v>3</v>
      </c>
      <c r="F10" s="7"/>
      <c r="G10" s="7"/>
      <c r="H10" s="7"/>
      <c r="I10" s="9">
        <f t="shared" si="0"/>
        <v>3</v>
      </c>
      <c r="J10" s="10">
        <f t="shared" si="1"/>
        <v>3</v>
      </c>
    </row>
    <row r="11" spans="1:10" ht="15" customHeight="1">
      <c r="A11" s="15" t="s">
        <v>11</v>
      </c>
      <c r="B11" s="55"/>
      <c r="C11" s="54"/>
      <c r="D11" s="43"/>
      <c r="E11" s="44">
        <f>SUM(E2:E10)</f>
        <v>95</v>
      </c>
      <c r="F11" s="44">
        <f>SUM(F2:F10)</f>
        <v>91</v>
      </c>
      <c r="G11" s="44">
        <f>SUM(G2:G10)</f>
        <v>73</v>
      </c>
      <c r="H11" s="44"/>
      <c r="I11" s="44">
        <f t="shared" si="0"/>
        <v>259</v>
      </c>
      <c r="J11" s="16">
        <f t="shared" si="1"/>
        <v>86.33333333333333</v>
      </c>
    </row>
    <row r="12" spans="1:10" ht="12.75">
      <c r="A12" s="17" t="s">
        <v>12</v>
      </c>
      <c r="B12" s="45"/>
      <c r="C12" s="45"/>
      <c r="D12" s="45"/>
      <c r="E12" s="17">
        <v>74</v>
      </c>
      <c r="F12" s="17">
        <v>88</v>
      </c>
      <c r="G12" s="17">
        <v>91</v>
      </c>
      <c r="H12" s="17"/>
      <c r="I12" s="18">
        <f t="shared" si="0"/>
        <v>253</v>
      </c>
      <c r="J12" s="16">
        <f t="shared" si="1"/>
        <v>84.33333333333333</v>
      </c>
    </row>
    <row r="13" spans="1:10" ht="12.75">
      <c r="A13" s="17" t="s">
        <v>13</v>
      </c>
      <c r="B13" s="45"/>
      <c r="C13" s="45"/>
      <c r="D13" s="45"/>
      <c r="E13" s="20">
        <f>E11-E12</f>
        <v>21</v>
      </c>
      <c r="F13" s="20">
        <f>F11-F12</f>
        <v>3</v>
      </c>
      <c r="G13" s="19">
        <f>G11-G12</f>
        <v>-18</v>
      </c>
      <c r="H13" s="20"/>
      <c r="I13" s="31">
        <f t="shared" si="0"/>
        <v>6</v>
      </c>
      <c r="J13" s="32">
        <f t="shared" si="1"/>
        <v>2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/>
  <dimension ref="A1:I14"/>
  <sheetViews>
    <sheetView workbookViewId="0" topLeftCell="A1">
      <pane xSplit="4" ySplit="1" topLeftCell="E2" activePane="bottomRight" state="frozen"/>
      <selection pane="topLeft" activeCell="E2" sqref="E2"/>
      <selection pane="topRight" activeCell="E2" sqref="E2"/>
      <selection pane="bottomLeft" activeCell="E2" sqref="E2"/>
      <selection pane="bottomRight" activeCell="I1" sqref="I1"/>
    </sheetView>
  </sheetViews>
  <sheetFormatPr defaultColWidth="11.421875" defaultRowHeight="12.75"/>
  <cols>
    <col min="1" max="1" width="14.7109375" style="0" customWidth="1"/>
    <col min="2" max="2" width="4.8515625" style="0" bestFit="1" customWidth="1"/>
    <col min="3" max="3" width="4.421875" style="0" bestFit="1" customWidth="1"/>
    <col min="4" max="4" width="4.8515625" style="0" bestFit="1" customWidth="1"/>
    <col min="5" max="5" width="4.28125" style="0" bestFit="1" customWidth="1"/>
    <col min="6" max="6" width="5.421875" style="0" bestFit="1" customWidth="1"/>
    <col min="7" max="7" width="5.140625" style="0" customWidth="1"/>
    <col min="8" max="8" width="6.421875" style="0" customWidth="1"/>
    <col min="9" max="9" width="7.8515625" style="0" customWidth="1"/>
  </cols>
  <sheetData>
    <row r="1" spans="1:9" ht="42.75" customHeight="1">
      <c r="A1" s="1" t="s">
        <v>14</v>
      </c>
      <c r="B1" s="1" t="s">
        <v>1</v>
      </c>
      <c r="C1" s="1" t="s">
        <v>2</v>
      </c>
      <c r="D1" s="23" t="s">
        <v>3</v>
      </c>
      <c r="E1" s="25" t="s">
        <v>55</v>
      </c>
      <c r="F1" s="25" t="s">
        <v>140</v>
      </c>
      <c r="G1" s="2"/>
      <c r="H1" s="3" t="s">
        <v>4</v>
      </c>
      <c r="I1" s="4" t="s">
        <v>5</v>
      </c>
    </row>
    <row r="2" spans="1:9" ht="15" customHeight="1">
      <c r="A2" s="5" t="s">
        <v>141</v>
      </c>
      <c r="B2" s="33"/>
      <c r="C2" s="39"/>
      <c r="D2" s="52"/>
      <c r="E2" s="13"/>
      <c r="F2" s="13">
        <v>13</v>
      </c>
      <c r="G2" s="14"/>
      <c r="H2" s="36">
        <f aca="true" t="shared" si="0" ref="H2:H14">SUM(E2:G2)</f>
        <v>13</v>
      </c>
      <c r="I2" s="37">
        <f aca="true" t="shared" si="1" ref="I2:I14">H2/COUNT(E2:G2)</f>
        <v>13</v>
      </c>
    </row>
    <row r="3" spans="1:9" ht="15" customHeight="1">
      <c r="A3" s="5" t="s">
        <v>71</v>
      </c>
      <c r="B3" s="33"/>
      <c r="C3" s="39"/>
      <c r="D3" s="52"/>
      <c r="E3" s="13">
        <v>14</v>
      </c>
      <c r="F3" s="13">
        <v>10</v>
      </c>
      <c r="G3" s="14"/>
      <c r="H3" s="36">
        <f t="shared" si="0"/>
        <v>24</v>
      </c>
      <c r="I3" s="37">
        <f t="shared" si="1"/>
        <v>12</v>
      </c>
    </row>
    <row r="4" spans="1:9" ht="15" customHeight="1">
      <c r="A4" s="5" t="s">
        <v>74</v>
      </c>
      <c r="B4" s="33"/>
      <c r="C4" s="39"/>
      <c r="D4" s="52"/>
      <c r="E4" s="13">
        <v>10</v>
      </c>
      <c r="F4" s="13">
        <v>14</v>
      </c>
      <c r="G4" s="14"/>
      <c r="H4" s="36">
        <f t="shared" si="0"/>
        <v>24</v>
      </c>
      <c r="I4" s="37">
        <f t="shared" si="1"/>
        <v>12</v>
      </c>
    </row>
    <row r="5" spans="1:9" ht="15" customHeight="1">
      <c r="A5" s="5" t="s">
        <v>30</v>
      </c>
      <c r="B5" s="33"/>
      <c r="C5" s="39"/>
      <c r="D5" s="52"/>
      <c r="E5" s="13">
        <v>10</v>
      </c>
      <c r="F5" s="13">
        <v>13</v>
      </c>
      <c r="G5" s="13"/>
      <c r="H5" s="36">
        <f t="shared" si="0"/>
        <v>23</v>
      </c>
      <c r="I5" s="37">
        <f t="shared" si="1"/>
        <v>11.5</v>
      </c>
    </row>
    <row r="6" spans="1:9" ht="15" customHeight="1">
      <c r="A6" s="5" t="s">
        <v>75</v>
      </c>
      <c r="B6" s="33"/>
      <c r="C6" s="39"/>
      <c r="D6" s="52"/>
      <c r="E6" s="13">
        <v>8</v>
      </c>
      <c r="F6" s="13">
        <v>12</v>
      </c>
      <c r="G6" s="14"/>
      <c r="H6" s="36">
        <f t="shared" si="0"/>
        <v>20</v>
      </c>
      <c r="I6" s="37">
        <f t="shared" si="1"/>
        <v>10</v>
      </c>
    </row>
    <row r="7" spans="1:9" ht="15" customHeight="1">
      <c r="A7" s="5" t="s">
        <v>72</v>
      </c>
      <c r="B7" s="33"/>
      <c r="C7" s="39"/>
      <c r="D7" s="52"/>
      <c r="E7" s="13">
        <v>13</v>
      </c>
      <c r="F7" s="13">
        <v>6</v>
      </c>
      <c r="G7" s="14"/>
      <c r="H7" s="36">
        <f t="shared" si="0"/>
        <v>19</v>
      </c>
      <c r="I7" s="37">
        <f t="shared" si="1"/>
        <v>9.5</v>
      </c>
    </row>
    <row r="8" spans="1:9" ht="15" customHeight="1">
      <c r="A8" s="5" t="s">
        <v>73</v>
      </c>
      <c r="B8" s="33"/>
      <c r="C8" s="39"/>
      <c r="D8" s="52"/>
      <c r="E8" s="13">
        <v>10</v>
      </c>
      <c r="F8" s="13">
        <v>5</v>
      </c>
      <c r="G8" s="14"/>
      <c r="H8" s="36">
        <f t="shared" si="0"/>
        <v>15</v>
      </c>
      <c r="I8" s="37">
        <f t="shared" si="1"/>
        <v>7.5</v>
      </c>
    </row>
    <row r="9" spans="1:9" ht="15" customHeight="1">
      <c r="A9" s="5" t="s">
        <v>142</v>
      </c>
      <c r="B9" s="33"/>
      <c r="C9" s="39"/>
      <c r="D9" s="52"/>
      <c r="E9" s="13"/>
      <c r="F9" s="13">
        <v>6</v>
      </c>
      <c r="G9" s="14"/>
      <c r="H9" s="36">
        <f t="shared" si="0"/>
        <v>6</v>
      </c>
      <c r="I9" s="37">
        <f t="shared" si="1"/>
        <v>6</v>
      </c>
    </row>
    <row r="10" spans="1:9" ht="15" customHeight="1">
      <c r="A10" s="5" t="s">
        <v>29</v>
      </c>
      <c r="B10" s="33"/>
      <c r="C10" s="39"/>
      <c r="D10" s="52"/>
      <c r="E10" s="13">
        <v>4</v>
      </c>
      <c r="F10" s="13">
        <v>6</v>
      </c>
      <c r="G10" s="14"/>
      <c r="H10" s="36">
        <f t="shared" si="0"/>
        <v>10</v>
      </c>
      <c r="I10" s="37">
        <f t="shared" si="1"/>
        <v>5</v>
      </c>
    </row>
    <row r="11" spans="1:9" ht="15" customHeight="1">
      <c r="A11" s="5" t="s">
        <v>143</v>
      </c>
      <c r="B11" s="33"/>
      <c r="C11" s="39"/>
      <c r="D11" s="52"/>
      <c r="E11" s="13"/>
      <c r="F11" s="13">
        <v>4</v>
      </c>
      <c r="G11" s="14"/>
      <c r="H11" s="36">
        <f t="shared" si="0"/>
        <v>4</v>
      </c>
      <c r="I11" s="37">
        <f t="shared" si="1"/>
        <v>4</v>
      </c>
    </row>
    <row r="12" spans="1:9" ht="15" customHeight="1">
      <c r="A12" s="42" t="s">
        <v>11</v>
      </c>
      <c r="B12" s="43"/>
      <c r="C12" s="43"/>
      <c r="D12" s="42"/>
      <c r="E12" s="44">
        <f>SUM(E2:E11)+9</f>
        <v>78</v>
      </c>
      <c r="F12" s="44">
        <f>SUM(F2:F11)</f>
        <v>89</v>
      </c>
      <c r="G12" s="44"/>
      <c r="H12" s="44">
        <f t="shared" si="0"/>
        <v>167</v>
      </c>
      <c r="I12" s="16">
        <f t="shared" si="1"/>
        <v>83.5</v>
      </c>
    </row>
    <row r="13" spans="1:9" ht="12.75">
      <c r="A13" s="45" t="s">
        <v>12</v>
      </c>
      <c r="B13" s="53"/>
      <c r="C13" s="53"/>
      <c r="D13" s="45"/>
      <c r="E13" s="17">
        <v>93</v>
      </c>
      <c r="F13" s="17">
        <v>71</v>
      </c>
      <c r="G13" s="17"/>
      <c r="H13" s="18">
        <f t="shared" si="0"/>
        <v>164</v>
      </c>
      <c r="I13" s="16">
        <f t="shared" si="1"/>
        <v>82</v>
      </c>
    </row>
    <row r="14" spans="1:9" ht="12.75">
      <c r="A14" s="45" t="s">
        <v>13</v>
      </c>
      <c r="B14" s="45"/>
      <c r="C14" s="45"/>
      <c r="D14" s="45"/>
      <c r="E14" s="19">
        <f>E12-E13</f>
        <v>-15</v>
      </c>
      <c r="F14" s="20">
        <f>F12-F13</f>
        <v>18</v>
      </c>
      <c r="G14" s="20"/>
      <c r="H14" s="31">
        <f t="shared" si="0"/>
        <v>3</v>
      </c>
      <c r="I14" s="32">
        <f t="shared" si="1"/>
        <v>1.5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"/>
  <dimension ref="A1:L1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1" sqref="L1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4.00390625" style="0" customWidth="1"/>
    <col min="7" max="7" width="4.8515625" style="0" bestFit="1" customWidth="1"/>
    <col min="8" max="8" width="6.28125" style="0" customWidth="1"/>
    <col min="9" max="9" width="4.28125" style="0" bestFit="1" customWidth="1"/>
    <col min="10" max="10" width="5.140625" style="0" customWidth="1"/>
    <col min="11" max="11" width="6.421875" style="0" customWidth="1"/>
    <col min="12" max="12" width="8.140625" style="0" customWidth="1"/>
  </cols>
  <sheetData>
    <row r="1" spans="1:12" ht="42" customHeight="1">
      <c r="A1" s="47" t="s">
        <v>14</v>
      </c>
      <c r="B1" s="1" t="s">
        <v>1</v>
      </c>
      <c r="C1" s="1" t="s">
        <v>2</v>
      </c>
      <c r="D1" s="23" t="s">
        <v>3</v>
      </c>
      <c r="E1" s="24" t="s">
        <v>26</v>
      </c>
      <c r="F1" s="25" t="s">
        <v>55</v>
      </c>
      <c r="G1" s="25" t="s">
        <v>167</v>
      </c>
      <c r="H1" s="25" t="s">
        <v>164</v>
      </c>
      <c r="I1" s="25" t="s">
        <v>155</v>
      </c>
      <c r="J1" s="25"/>
      <c r="K1" s="3" t="s">
        <v>4</v>
      </c>
      <c r="L1" s="4" t="s">
        <v>5</v>
      </c>
    </row>
    <row r="2" spans="1:12" ht="15" customHeight="1">
      <c r="A2" s="5" t="s">
        <v>183</v>
      </c>
      <c r="B2" s="6"/>
      <c r="C2" s="6"/>
      <c r="D2" s="52"/>
      <c r="E2" s="51"/>
      <c r="F2" s="7">
        <v>24</v>
      </c>
      <c r="G2" s="7">
        <v>17</v>
      </c>
      <c r="H2" s="7">
        <v>15</v>
      </c>
      <c r="I2" s="7">
        <v>17</v>
      </c>
      <c r="J2" s="14"/>
      <c r="K2" s="9">
        <f aca="true" t="shared" si="0" ref="K2:K8">SUM(E2:J2)</f>
        <v>73</v>
      </c>
      <c r="L2" s="10">
        <f aca="true" t="shared" si="1" ref="L2:L13">K2/COUNT(E2:J2)</f>
        <v>18.25</v>
      </c>
    </row>
    <row r="3" spans="1:12" ht="15" customHeight="1">
      <c r="A3" s="5" t="s">
        <v>80</v>
      </c>
      <c r="B3" s="6"/>
      <c r="C3" s="6"/>
      <c r="D3" s="52"/>
      <c r="E3" s="51">
        <v>27</v>
      </c>
      <c r="F3" s="7">
        <v>23</v>
      </c>
      <c r="G3" s="7">
        <v>12</v>
      </c>
      <c r="H3" s="7">
        <v>16</v>
      </c>
      <c r="I3" s="7">
        <v>8</v>
      </c>
      <c r="J3" s="14"/>
      <c r="K3" s="9">
        <f t="shared" si="0"/>
        <v>86</v>
      </c>
      <c r="L3" s="10">
        <f t="shared" si="1"/>
        <v>17.2</v>
      </c>
    </row>
    <row r="4" spans="1:12" ht="15" customHeight="1">
      <c r="A4" s="5" t="s">
        <v>79</v>
      </c>
      <c r="B4" s="6"/>
      <c r="C4" s="6"/>
      <c r="D4" s="52"/>
      <c r="E4" s="51">
        <v>14</v>
      </c>
      <c r="F4" s="7">
        <v>13</v>
      </c>
      <c r="G4" s="14">
        <v>17</v>
      </c>
      <c r="H4" s="7">
        <v>12</v>
      </c>
      <c r="I4" s="7">
        <v>11</v>
      </c>
      <c r="J4" s="14"/>
      <c r="K4" s="9">
        <f t="shared" si="0"/>
        <v>67</v>
      </c>
      <c r="L4" s="10">
        <f t="shared" si="1"/>
        <v>13.4</v>
      </c>
    </row>
    <row r="5" spans="1:12" ht="15" customHeight="1">
      <c r="A5" s="5" t="s">
        <v>28</v>
      </c>
      <c r="B5" s="6"/>
      <c r="C5" s="6"/>
      <c r="D5" s="52"/>
      <c r="E5" s="51">
        <v>10</v>
      </c>
      <c r="F5" s="7">
        <v>5</v>
      </c>
      <c r="G5" s="14">
        <v>14</v>
      </c>
      <c r="H5" s="7">
        <v>12</v>
      </c>
      <c r="I5" s="7">
        <v>10</v>
      </c>
      <c r="J5" s="14"/>
      <c r="K5" s="9">
        <f t="shared" si="0"/>
        <v>51</v>
      </c>
      <c r="L5" s="10">
        <f t="shared" si="1"/>
        <v>10.2</v>
      </c>
    </row>
    <row r="6" spans="1:12" ht="15" customHeight="1">
      <c r="A6" s="5" t="s">
        <v>78</v>
      </c>
      <c r="B6" s="6"/>
      <c r="C6" s="6"/>
      <c r="D6" s="52"/>
      <c r="E6" s="51">
        <v>20</v>
      </c>
      <c r="F6" s="7">
        <v>2</v>
      </c>
      <c r="G6" s="7">
        <v>13</v>
      </c>
      <c r="H6" s="7">
        <v>2</v>
      </c>
      <c r="I6" s="7">
        <v>10</v>
      </c>
      <c r="J6" s="14"/>
      <c r="K6" s="9">
        <f t="shared" si="0"/>
        <v>47</v>
      </c>
      <c r="L6" s="10">
        <f t="shared" si="1"/>
        <v>9.4</v>
      </c>
    </row>
    <row r="7" spans="1:12" ht="15" customHeight="1">
      <c r="A7" s="5" t="s">
        <v>27</v>
      </c>
      <c r="B7" s="6"/>
      <c r="C7" s="6"/>
      <c r="D7" s="52"/>
      <c r="E7" s="51">
        <v>16</v>
      </c>
      <c r="F7" s="7">
        <v>10</v>
      </c>
      <c r="G7" s="7">
        <v>5</v>
      </c>
      <c r="H7" s="7">
        <v>4</v>
      </c>
      <c r="I7" s="7">
        <v>11</v>
      </c>
      <c r="J7" s="14"/>
      <c r="K7" s="9">
        <f t="shared" si="0"/>
        <v>46</v>
      </c>
      <c r="L7" s="10">
        <f t="shared" si="1"/>
        <v>9.2</v>
      </c>
    </row>
    <row r="8" spans="1:12" ht="15" customHeight="1">
      <c r="A8" s="5" t="s">
        <v>81</v>
      </c>
      <c r="B8" s="6"/>
      <c r="C8" s="6"/>
      <c r="D8" s="52"/>
      <c r="E8" s="51">
        <v>0</v>
      </c>
      <c r="F8" s="7"/>
      <c r="G8" s="7">
        <v>8</v>
      </c>
      <c r="H8" s="7">
        <v>0</v>
      </c>
      <c r="I8" s="7">
        <v>2</v>
      </c>
      <c r="J8" s="14"/>
      <c r="K8" s="9">
        <f t="shared" si="0"/>
        <v>10</v>
      </c>
      <c r="L8" s="10">
        <f t="shared" si="1"/>
        <v>2.5</v>
      </c>
    </row>
    <row r="9" spans="1:12" ht="15" customHeight="1">
      <c r="A9" s="5" t="s">
        <v>82</v>
      </c>
      <c r="B9" s="6"/>
      <c r="C9" s="6"/>
      <c r="D9" s="52"/>
      <c r="E9" s="51">
        <v>0</v>
      </c>
      <c r="F9" s="7"/>
      <c r="G9" s="7">
        <v>2</v>
      </c>
      <c r="H9" s="7">
        <v>0</v>
      </c>
      <c r="I9" s="7">
        <v>4</v>
      </c>
      <c r="J9" s="14"/>
      <c r="K9" s="9">
        <f>SUM(E9:J9)</f>
        <v>6</v>
      </c>
      <c r="L9" s="10">
        <f t="shared" si="1"/>
        <v>1.5</v>
      </c>
    </row>
    <row r="10" spans="1:12" ht="15" customHeight="1">
      <c r="A10" s="5" t="s">
        <v>83</v>
      </c>
      <c r="B10" s="6"/>
      <c r="C10" s="6"/>
      <c r="D10" s="52"/>
      <c r="E10" s="51" t="s">
        <v>84</v>
      </c>
      <c r="F10" s="7"/>
      <c r="G10" s="14"/>
      <c r="H10" s="7">
        <v>0</v>
      </c>
      <c r="I10" s="7"/>
      <c r="J10" s="14"/>
      <c r="K10" s="9">
        <f>SUM(E10:J10)</f>
        <v>0</v>
      </c>
      <c r="L10" s="10">
        <f t="shared" si="1"/>
        <v>0</v>
      </c>
    </row>
    <row r="11" spans="1:12" ht="15" customHeight="1">
      <c r="A11" s="30" t="s">
        <v>11</v>
      </c>
      <c r="B11" s="30"/>
      <c r="C11" s="30"/>
      <c r="D11" s="30"/>
      <c r="E11" s="18">
        <f>SUM(E2:E10)</f>
        <v>87</v>
      </c>
      <c r="F11" s="18">
        <f>SUM(F2:F10)</f>
        <v>77</v>
      </c>
      <c r="G11" s="18">
        <f>SUM(G2:G10)</f>
        <v>88</v>
      </c>
      <c r="H11" s="18">
        <f>SUM(H2:H10)</f>
        <v>61</v>
      </c>
      <c r="I11" s="18">
        <f>SUM(I2:I10)</f>
        <v>73</v>
      </c>
      <c r="J11" s="18"/>
      <c r="K11" s="18">
        <f>SUM(E11:J11)</f>
        <v>386</v>
      </c>
      <c r="L11" s="16">
        <f t="shared" si="1"/>
        <v>77.2</v>
      </c>
    </row>
    <row r="12" spans="1:12" ht="12.75">
      <c r="A12" s="17" t="s">
        <v>12</v>
      </c>
      <c r="B12" s="17"/>
      <c r="C12" s="17"/>
      <c r="D12" s="17"/>
      <c r="E12" s="17">
        <v>79</v>
      </c>
      <c r="F12" s="17">
        <v>72</v>
      </c>
      <c r="G12" s="17">
        <v>78</v>
      </c>
      <c r="H12" s="17">
        <v>70</v>
      </c>
      <c r="I12" s="17">
        <v>78</v>
      </c>
      <c r="J12" s="17"/>
      <c r="K12" s="18">
        <f>SUM(E12:J12)</f>
        <v>377</v>
      </c>
      <c r="L12" s="16">
        <f t="shared" si="1"/>
        <v>75.4</v>
      </c>
    </row>
    <row r="13" spans="1:12" ht="12.75">
      <c r="A13" s="17" t="s">
        <v>13</v>
      </c>
      <c r="B13" s="17"/>
      <c r="C13" s="17"/>
      <c r="D13" s="17"/>
      <c r="E13" s="20">
        <f>E11-E12</f>
        <v>8</v>
      </c>
      <c r="F13" s="20">
        <f>F11-F12</f>
        <v>5</v>
      </c>
      <c r="G13" s="20">
        <f>G11-G12</f>
        <v>10</v>
      </c>
      <c r="H13" s="19">
        <f>H11-H12</f>
        <v>-9</v>
      </c>
      <c r="I13" s="19">
        <f>I11-I12</f>
        <v>-5</v>
      </c>
      <c r="J13" s="19"/>
      <c r="K13" s="31">
        <f>SUM(E13:J13)</f>
        <v>9</v>
      </c>
      <c r="L13" s="32">
        <f t="shared" si="1"/>
        <v>1.8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/>
  <dimension ref="A1:O15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1" sqref="O1"/>
    </sheetView>
  </sheetViews>
  <sheetFormatPr defaultColWidth="11.421875" defaultRowHeight="12.75"/>
  <cols>
    <col min="1" max="1" width="12.8515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5.421875" style="0" customWidth="1"/>
    <col min="6" max="6" width="5.8515625" style="0" bestFit="1" customWidth="1"/>
    <col min="7" max="7" width="4.28125" style="0" bestFit="1" customWidth="1"/>
    <col min="8" max="8" width="5.140625" style="0" customWidth="1"/>
    <col min="9" max="9" width="4.8515625" style="0" bestFit="1" customWidth="1"/>
    <col min="10" max="10" width="5.421875" style="0" customWidth="1"/>
    <col min="11" max="11" width="4.7109375" style="0" bestFit="1" customWidth="1"/>
    <col min="12" max="12" width="5.421875" style="0" bestFit="1" customWidth="1"/>
    <col min="13" max="13" width="5.140625" style="0" customWidth="1"/>
    <col min="14" max="14" width="6.421875" style="0" customWidth="1"/>
    <col min="15" max="15" width="8.140625" style="0" customWidth="1"/>
  </cols>
  <sheetData>
    <row r="1" spans="1:15" ht="42" customHeight="1">
      <c r="A1" s="47" t="s">
        <v>14</v>
      </c>
      <c r="B1" s="1" t="s">
        <v>1</v>
      </c>
      <c r="C1" s="1" t="s">
        <v>2</v>
      </c>
      <c r="D1" s="23" t="s">
        <v>3</v>
      </c>
      <c r="E1" s="24" t="s">
        <v>44</v>
      </c>
      <c r="F1" s="25" t="s">
        <v>62</v>
      </c>
      <c r="G1" s="25" t="s">
        <v>55</v>
      </c>
      <c r="H1" s="25" t="s">
        <v>140</v>
      </c>
      <c r="I1" s="25" t="s">
        <v>167</v>
      </c>
      <c r="J1" s="25" t="s">
        <v>163</v>
      </c>
      <c r="K1" s="25" t="s">
        <v>166</v>
      </c>
      <c r="L1" s="25" t="s">
        <v>26</v>
      </c>
      <c r="M1" s="25"/>
      <c r="N1" s="3" t="s">
        <v>4</v>
      </c>
      <c r="O1" s="4" t="s">
        <v>5</v>
      </c>
    </row>
    <row r="2" spans="1:15" ht="15" customHeight="1">
      <c r="A2" s="5" t="s">
        <v>102</v>
      </c>
      <c r="B2" s="6"/>
      <c r="C2" s="6"/>
      <c r="D2" s="52"/>
      <c r="E2" s="51">
        <v>21</v>
      </c>
      <c r="F2" s="7">
        <v>20</v>
      </c>
      <c r="G2" s="7">
        <v>17</v>
      </c>
      <c r="H2" s="7">
        <v>19</v>
      </c>
      <c r="I2" s="7">
        <v>23</v>
      </c>
      <c r="J2" s="7">
        <v>15</v>
      </c>
      <c r="K2" s="7">
        <v>19</v>
      </c>
      <c r="L2" s="14">
        <v>11</v>
      </c>
      <c r="M2" s="14"/>
      <c r="N2" s="9">
        <f aca="true" t="shared" si="0" ref="N2:N15">SUM(E2:M2)</f>
        <v>145</v>
      </c>
      <c r="O2" s="10">
        <f aca="true" t="shared" si="1" ref="O2:O15">N2/COUNT(E2:M2)</f>
        <v>18.125</v>
      </c>
    </row>
    <row r="3" spans="1:15" ht="15" customHeight="1">
      <c r="A3" s="5" t="s">
        <v>104</v>
      </c>
      <c r="B3" s="6"/>
      <c r="C3" s="6"/>
      <c r="D3" s="52"/>
      <c r="E3" s="51">
        <v>13</v>
      </c>
      <c r="F3" s="7">
        <v>7</v>
      </c>
      <c r="G3" s="7">
        <v>11</v>
      </c>
      <c r="H3" s="7"/>
      <c r="I3" s="7">
        <v>21</v>
      </c>
      <c r="J3" s="7">
        <v>9</v>
      </c>
      <c r="K3" s="7">
        <v>2</v>
      </c>
      <c r="L3" s="14">
        <v>24</v>
      </c>
      <c r="M3" s="14"/>
      <c r="N3" s="9">
        <f t="shared" si="0"/>
        <v>87</v>
      </c>
      <c r="O3" s="10">
        <f t="shared" si="1"/>
        <v>12.428571428571429</v>
      </c>
    </row>
    <row r="4" spans="1:15" ht="15" customHeight="1">
      <c r="A4" s="5" t="s">
        <v>103</v>
      </c>
      <c r="B4" s="6"/>
      <c r="C4" s="6"/>
      <c r="D4" s="52"/>
      <c r="E4" s="51">
        <v>20</v>
      </c>
      <c r="F4" s="7">
        <v>15</v>
      </c>
      <c r="G4" s="7">
        <v>11</v>
      </c>
      <c r="H4" s="7"/>
      <c r="I4" s="7"/>
      <c r="J4" s="14">
        <v>2</v>
      </c>
      <c r="K4" s="7"/>
      <c r="L4" s="14"/>
      <c r="M4" s="14"/>
      <c r="N4" s="9">
        <f t="shared" si="0"/>
        <v>48</v>
      </c>
      <c r="O4" s="10">
        <f t="shared" si="1"/>
        <v>12</v>
      </c>
    </row>
    <row r="5" spans="1:15" ht="15" customHeight="1">
      <c r="A5" s="5" t="s">
        <v>105</v>
      </c>
      <c r="B5" s="6"/>
      <c r="C5" s="6"/>
      <c r="D5" s="52"/>
      <c r="E5" s="51">
        <v>13</v>
      </c>
      <c r="F5" s="7">
        <v>8</v>
      </c>
      <c r="G5" s="14">
        <v>2</v>
      </c>
      <c r="H5" s="7">
        <v>6</v>
      </c>
      <c r="I5" s="7">
        <v>7</v>
      </c>
      <c r="J5" s="7">
        <v>19</v>
      </c>
      <c r="K5" s="7"/>
      <c r="L5" s="14">
        <v>28</v>
      </c>
      <c r="M5" s="14"/>
      <c r="N5" s="9">
        <f t="shared" si="0"/>
        <v>83</v>
      </c>
      <c r="O5" s="10">
        <f t="shared" si="1"/>
        <v>11.857142857142858</v>
      </c>
    </row>
    <row r="6" spans="1:15" ht="15" customHeight="1">
      <c r="A6" s="5" t="s">
        <v>106</v>
      </c>
      <c r="B6" s="6"/>
      <c r="C6" s="6"/>
      <c r="D6" s="52"/>
      <c r="E6" s="51">
        <v>12</v>
      </c>
      <c r="F6" s="7">
        <v>6</v>
      </c>
      <c r="G6" s="14">
        <v>2</v>
      </c>
      <c r="H6" s="7">
        <v>12</v>
      </c>
      <c r="I6" s="14">
        <v>8</v>
      </c>
      <c r="J6" s="14">
        <v>9</v>
      </c>
      <c r="K6" s="7">
        <v>20</v>
      </c>
      <c r="L6" s="14">
        <v>9</v>
      </c>
      <c r="M6" s="14"/>
      <c r="N6" s="9">
        <f t="shared" si="0"/>
        <v>78</v>
      </c>
      <c r="O6" s="10">
        <f t="shared" si="1"/>
        <v>9.75</v>
      </c>
    </row>
    <row r="7" spans="1:15" ht="15" customHeight="1">
      <c r="A7" s="5" t="s">
        <v>108</v>
      </c>
      <c r="B7" s="6"/>
      <c r="C7" s="6"/>
      <c r="D7" s="52"/>
      <c r="E7" s="51">
        <v>2</v>
      </c>
      <c r="F7" s="7">
        <v>5</v>
      </c>
      <c r="G7" s="7">
        <v>11</v>
      </c>
      <c r="H7" s="7">
        <v>16</v>
      </c>
      <c r="I7" s="7">
        <v>10</v>
      </c>
      <c r="J7" s="7">
        <v>10</v>
      </c>
      <c r="K7" s="7">
        <v>12</v>
      </c>
      <c r="L7" s="14">
        <v>10</v>
      </c>
      <c r="M7" s="14"/>
      <c r="N7" s="9">
        <f t="shared" si="0"/>
        <v>76</v>
      </c>
      <c r="O7" s="10">
        <f t="shared" si="1"/>
        <v>9.5</v>
      </c>
    </row>
    <row r="8" spans="1:15" ht="15" customHeight="1">
      <c r="A8" s="5" t="s">
        <v>107</v>
      </c>
      <c r="B8" s="6"/>
      <c r="C8" s="6"/>
      <c r="D8" s="52"/>
      <c r="E8" s="51">
        <v>6</v>
      </c>
      <c r="F8" s="7">
        <v>8</v>
      </c>
      <c r="G8" s="7">
        <v>7</v>
      </c>
      <c r="H8" s="7">
        <v>12</v>
      </c>
      <c r="I8" s="7">
        <v>3</v>
      </c>
      <c r="J8" s="7"/>
      <c r="K8" s="7"/>
      <c r="L8" s="14"/>
      <c r="M8" s="14"/>
      <c r="N8" s="9">
        <f t="shared" si="0"/>
        <v>36</v>
      </c>
      <c r="O8" s="10">
        <f t="shared" si="1"/>
        <v>7.2</v>
      </c>
    </row>
    <row r="9" spans="1:15" ht="15" customHeight="1">
      <c r="A9" s="5" t="s">
        <v>165</v>
      </c>
      <c r="B9" s="6"/>
      <c r="C9" s="6"/>
      <c r="D9" s="52"/>
      <c r="E9" s="51"/>
      <c r="F9" s="7"/>
      <c r="G9" s="14"/>
      <c r="H9" s="7">
        <v>12</v>
      </c>
      <c r="I9" s="14">
        <v>6</v>
      </c>
      <c r="J9" s="14">
        <v>0</v>
      </c>
      <c r="K9" s="7">
        <v>9</v>
      </c>
      <c r="L9" s="14">
        <v>6</v>
      </c>
      <c r="M9" s="14"/>
      <c r="N9" s="9">
        <f t="shared" si="0"/>
        <v>33</v>
      </c>
      <c r="O9" s="10">
        <f t="shared" si="1"/>
        <v>6.6</v>
      </c>
    </row>
    <row r="10" spans="1:15" ht="15" customHeight="1">
      <c r="A10" s="5" t="s">
        <v>109</v>
      </c>
      <c r="B10" s="6"/>
      <c r="C10" s="6"/>
      <c r="D10" s="52"/>
      <c r="E10" s="51">
        <v>1</v>
      </c>
      <c r="F10" s="7">
        <v>5</v>
      </c>
      <c r="G10" s="14">
        <v>15</v>
      </c>
      <c r="H10" s="7">
        <v>2</v>
      </c>
      <c r="I10" s="14"/>
      <c r="J10" s="14"/>
      <c r="K10" s="7"/>
      <c r="L10" s="14"/>
      <c r="M10" s="14"/>
      <c r="N10" s="9">
        <f>SUM(E10:M10)</f>
        <v>23</v>
      </c>
      <c r="O10" s="10">
        <f t="shared" si="1"/>
        <v>5.75</v>
      </c>
    </row>
    <row r="11" spans="1:15" ht="15" customHeight="1">
      <c r="A11" s="5" t="s">
        <v>186</v>
      </c>
      <c r="B11" s="6"/>
      <c r="C11" s="6"/>
      <c r="D11" s="52"/>
      <c r="E11" s="51"/>
      <c r="F11" s="7"/>
      <c r="G11" s="7"/>
      <c r="H11" s="7"/>
      <c r="I11" s="7"/>
      <c r="J11" s="7">
        <v>6</v>
      </c>
      <c r="K11" s="7">
        <v>7</v>
      </c>
      <c r="L11" s="14">
        <v>4</v>
      </c>
      <c r="M11" s="14"/>
      <c r="N11" s="9">
        <f t="shared" si="0"/>
        <v>17</v>
      </c>
      <c r="O11" s="10">
        <f t="shared" si="1"/>
        <v>5.666666666666667</v>
      </c>
    </row>
    <row r="12" spans="1:15" ht="15" customHeight="1">
      <c r="A12" s="5" t="s">
        <v>148</v>
      </c>
      <c r="B12" s="6"/>
      <c r="C12" s="6"/>
      <c r="D12" s="52"/>
      <c r="E12" s="51"/>
      <c r="F12" s="7">
        <v>2</v>
      </c>
      <c r="G12" s="7"/>
      <c r="H12" s="7"/>
      <c r="I12" s="7">
        <v>0</v>
      </c>
      <c r="J12" s="7"/>
      <c r="K12" s="7"/>
      <c r="L12" s="14"/>
      <c r="M12" s="14"/>
      <c r="N12" s="9">
        <f>SUM(E12:M12)</f>
        <v>2</v>
      </c>
      <c r="O12" s="10">
        <f t="shared" si="1"/>
        <v>1</v>
      </c>
    </row>
    <row r="13" spans="1:15" ht="15" customHeight="1">
      <c r="A13" s="30" t="s">
        <v>11</v>
      </c>
      <c r="B13" s="30"/>
      <c r="C13" s="30"/>
      <c r="D13" s="30"/>
      <c r="E13" s="18">
        <f aca="true" t="shared" si="2" ref="E13:L13">SUM(E2:E12)</f>
        <v>88</v>
      </c>
      <c r="F13" s="18">
        <f t="shared" si="2"/>
        <v>76</v>
      </c>
      <c r="G13" s="18">
        <f t="shared" si="2"/>
        <v>76</v>
      </c>
      <c r="H13" s="18">
        <f t="shared" si="2"/>
        <v>79</v>
      </c>
      <c r="I13" s="18">
        <f t="shared" si="2"/>
        <v>78</v>
      </c>
      <c r="J13" s="18">
        <f t="shared" si="2"/>
        <v>70</v>
      </c>
      <c r="K13" s="18">
        <f>SUM(K2:K12)+1</f>
        <v>70</v>
      </c>
      <c r="L13" s="18">
        <f t="shared" si="2"/>
        <v>92</v>
      </c>
      <c r="M13" s="18"/>
      <c r="N13" s="18">
        <f t="shared" si="0"/>
        <v>629</v>
      </c>
      <c r="O13" s="16">
        <f t="shared" si="1"/>
        <v>78.625</v>
      </c>
    </row>
    <row r="14" spans="1:15" ht="12.75">
      <c r="A14" s="17" t="s">
        <v>12</v>
      </c>
      <c r="B14" s="17"/>
      <c r="C14" s="17"/>
      <c r="D14" s="17"/>
      <c r="E14" s="17">
        <v>91</v>
      </c>
      <c r="F14" s="17">
        <v>103</v>
      </c>
      <c r="G14" s="17">
        <v>86</v>
      </c>
      <c r="H14" s="17">
        <v>88</v>
      </c>
      <c r="I14" s="17">
        <v>83</v>
      </c>
      <c r="J14" s="17">
        <v>61</v>
      </c>
      <c r="K14" s="17">
        <v>90</v>
      </c>
      <c r="L14" s="17">
        <v>77</v>
      </c>
      <c r="M14" s="17"/>
      <c r="N14" s="18">
        <f t="shared" si="0"/>
        <v>679</v>
      </c>
      <c r="O14" s="16">
        <f t="shared" si="1"/>
        <v>84.875</v>
      </c>
    </row>
    <row r="15" spans="1:15" ht="12.75">
      <c r="A15" s="17" t="s">
        <v>13</v>
      </c>
      <c r="B15" s="17"/>
      <c r="C15" s="17"/>
      <c r="D15" s="17"/>
      <c r="E15" s="19">
        <f aca="true" t="shared" si="3" ref="E15:L15">E13-E14</f>
        <v>-3</v>
      </c>
      <c r="F15" s="19">
        <f t="shared" si="3"/>
        <v>-27</v>
      </c>
      <c r="G15" s="19">
        <f t="shared" si="3"/>
        <v>-10</v>
      </c>
      <c r="H15" s="19">
        <f t="shared" si="3"/>
        <v>-9</v>
      </c>
      <c r="I15" s="19">
        <f t="shared" si="3"/>
        <v>-5</v>
      </c>
      <c r="J15" s="20">
        <f t="shared" si="3"/>
        <v>9</v>
      </c>
      <c r="K15" s="19">
        <f t="shared" si="3"/>
        <v>-20</v>
      </c>
      <c r="L15" s="20">
        <f t="shared" si="3"/>
        <v>15</v>
      </c>
      <c r="M15" s="19"/>
      <c r="N15" s="21">
        <f t="shared" si="0"/>
        <v>-50</v>
      </c>
      <c r="O15" s="22">
        <f t="shared" si="1"/>
        <v>-6.25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1">
    <pageSetUpPr fitToPage="1"/>
  </sheetPr>
  <dimension ref="A1:AF17"/>
  <sheetViews>
    <sheetView workbookViewId="0" topLeftCell="A1">
      <pane xSplit="4" ySplit="1" topLeftCell="R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F1" sqref="AF1"/>
    </sheetView>
  </sheetViews>
  <sheetFormatPr defaultColWidth="11.421875" defaultRowHeight="12.75"/>
  <cols>
    <col min="1" max="1" width="14.28125" style="0" bestFit="1" customWidth="1"/>
    <col min="2" max="2" width="4.8515625" style="0" bestFit="1" customWidth="1"/>
    <col min="3" max="3" width="5.28125" style="0" bestFit="1" customWidth="1"/>
    <col min="4" max="4" width="5.57421875" style="0" bestFit="1" customWidth="1"/>
    <col min="5" max="5" width="5.28125" style="0" customWidth="1"/>
    <col min="6" max="6" width="5.140625" style="0" customWidth="1"/>
    <col min="7" max="7" width="5.7109375" style="0" customWidth="1"/>
    <col min="8" max="11" width="5.140625" style="0" customWidth="1"/>
    <col min="12" max="12" width="4.28125" style="0" bestFit="1" customWidth="1"/>
    <col min="13" max="13" width="5.140625" style="0" customWidth="1"/>
    <col min="14" max="14" width="6.28125" style="0" customWidth="1"/>
    <col min="15" max="15" width="4.28125" style="0" bestFit="1" customWidth="1"/>
    <col min="16" max="17" width="5.421875" style="0" customWidth="1"/>
    <col min="18" max="18" width="3.57421875" style="0" bestFit="1" customWidth="1"/>
    <col min="19" max="19" width="5.57421875" style="0" customWidth="1"/>
    <col min="20" max="21" width="5.140625" style="0" customWidth="1"/>
    <col min="22" max="22" width="4.421875" style="0" customWidth="1"/>
    <col min="23" max="23" width="4.28125" style="0" customWidth="1"/>
    <col min="24" max="24" width="5.140625" style="0" customWidth="1"/>
    <col min="25" max="25" width="4.7109375" style="0" customWidth="1"/>
    <col min="26" max="26" width="5.140625" style="0" customWidth="1"/>
    <col min="27" max="27" width="4.7109375" style="0" bestFit="1" customWidth="1"/>
    <col min="28" max="28" width="5.28125" style="0" customWidth="1"/>
    <col min="29" max="29" width="3.8515625" style="0" bestFit="1" customWidth="1"/>
    <col min="30" max="30" width="7.57421875" style="0" customWidth="1"/>
    <col min="31" max="31" width="3.28125" style="0" bestFit="1" customWidth="1"/>
    <col min="32" max="32" width="7.8515625" style="0" customWidth="1"/>
  </cols>
  <sheetData>
    <row r="1" spans="1:32" ht="39" customHeight="1">
      <c r="A1" s="1" t="s">
        <v>14</v>
      </c>
      <c r="B1" s="47" t="s">
        <v>1</v>
      </c>
      <c r="C1" s="47" t="s">
        <v>2</v>
      </c>
      <c r="D1" s="23" t="s">
        <v>3</v>
      </c>
      <c r="E1" s="50" t="s">
        <v>44</v>
      </c>
      <c r="F1" s="2" t="s">
        <v>54</v>
      </c>
      <c r="G1" s="2" t="s">
        <v>62</v>
      </c>
      <c r="H1" s="2" t="s">
        <v>70</v>
      </c>
      <c r="I1" s="2" t="s">
        <v>76</v>
      </c>
      <c r="J1" s="2" t="s">
        <v>85</v>
      </c>
      <c r="K1" s="2" t="s">
        <v>95</v>
      </c>
      <c r="L1" s="2" t="s">
        <v>110</v>
      </c>
      <c r="M1" s="2" t="s">
        <v>126</v>
      </c>
      <c r="N1" s="2" t="s">
        <v>149</v>
      </c>
      <c r="O1" s="2" t="s">
        <v>150</v>
      </c>
      <c r="P1" s="2" t="s">
        <v>140</v>
      </c>
      <c r="Q1" s="2" t="s">
        <v>154</v>
      </c>
      <c r="R1" s="2" t="s">
        <v>155</v>
      </c>
      <c r="S1" s="2" t="s">
        <v>156</v>
      </c>
      <c r="T1" s="2" t="s">
        <v>136</v>
      </c>
      <c r="U1" s="2" t="s">
        <v>163</v>
      </c>
      <c r="V1" s="2" t="s">
        <v>166</v>
      </c>
      <c r="W1" s="2" t="s">
        <v>176</v>
      </c>
      <c r="X1" s="2" t="s">
        <v>177</v>
      </c>
      <c r="Y1" s="2" t="s">
        <v>178</v>
      </c>
      <c r="Z1" s="2" t="s">
        <v>185</v>
      </c>
      <c r="AA1" s="2" t="s">
        <v>124</v>
      </c>
      <c r="AB1" s="2" t="s">
        <v>187</v>
      </c>
      <c r="AC1" s="2" t="s">
        <v>190</v>
      </c>
      <c r="AD1" s="3" t="s">
        <v>4</v>
      </c>
      <c r="AE1" s="3" t="s">
        <v>77</v>
      </c>
      <c r="AF1" s="4" t="s">
        <v>5</v>
      </c>
    </row>
    <row r="2" spans="1:32" ht="15" customHeight="1">
      <c r="A2" s="5" t="s">
        <v>32</v>
      </c>
      <c r="B2" s="33">
        <v>46</v>
      </c>
      <c r="C2" s="39">
        <v>2.05</v>
      </c>
      <c r="D2" s="28" t="s">
        <v>24</v>
      </c>
      <c r="E2" s="38"/>
      <c r="F2" s="14">
        <v>17</v>
      </c>
      <c r="G2" s="14"/>
      <c r="H2" s="14">
        <v>25</v>
      </c>
      <c r="I2" s="7"/>
      <c r="J2" s="7">
        <v>14</v>
      </c>
      <c r="K2" s="7">
        <v>23</v>
      </c>
      <c r="L2" s="7"/>
      <c r="M2" s="7">
        <v>8</v>
      </c>
      <c r="N2" s="7" t="s">
        <v>137</v>
      </c>
      <c r="O2" s="7" t="s">
        <v>137</v>
      </c>
      <c r="P2" s="7" t="s">
        <v>137</v>
      </c>
      <c r="Q2" s="7" t="s">
        <v>137</v>
      </c>
      <c r="R2" s="7" t="s">
        <v>137</v>
      </c>
      <c r="S2" s="7" t="s">
        <v>137</v>
      </c>
      <c r="T2" s="7" t="s">
        <v>137</v>
      </c>
      <c r="U2" s="7" t="s">
        <v>137</v>
      </c>
      <c r="V2" s="7" t="s">
        <v>137</v>
      </c>
      <c r="W2" s="7" t="s">
        <v>137</v>
      </c>
      <c r="X2" s="7" t="s">
        <v>137</v>
      </c>
      <c r="Y2" s="7" t="s">
        <v>137</v>
      </c>
      <c r="Z2" s="7" t="s">
        <v>137</v>
      </c>
      <c r="AA2" s="7" t="s">
        <v>137</v>
      </c>
      <c r="AB2" s="7" t="s">
        <v>137</v>
      </c>
      <c r="AC2" s="7" t="s">
        <v>137</v>
      </c>
      <c r="AD2" s="9">
        <f aca="true" t="shared" si="0" ref="AD2:AD17">SUM(E2:AC2)</f>
        <v>87</v>
      </c>
      <c r="AE2" s="3">
        <f>COUNT(E2:AC2)</f>
        <v>5</v>
      </c>
      <c r="AF2" s="10">
        <f aca="true" t="shared" si="1" ref="AF2:AF14">AD2/COUNT(E2:AC2)</f>
        <v>17.4</v>
      </c>
    </row>
    <row r="3" spans="1:32" ht="15" customHeight="1">
      <c r="A3" s="5" t="s">
        <v>34</v>
      </c>
      <c r="B3" s="33">
        <v>19</v>
      </c>
      <c r="C3" s="33">
        <v>1.85</v>
      </c>
      <c r="D3" s="28"/>
      <c r="E3" s="51">
        <v>14</v>
      </c>
      <c r="F3" s="7">
        <v>19</v>
      </c>
      <c r="G3" s="7">
        <v>26</v>
      </c>
      <c r="H3" s="7">
        <v>23</v>
      </c>
      <c r="I3" s="7">
        <v>8</v>
      </c>
      <c r="J3" s="7">
        <v>27</v>
      </c>
      <c r="K3" s="7">
        <v>35</v>
      </c>
      <c r="L3" s="7">
        <v>21</v>
      </c>
      <c r="M3" s="7">
        <v>20</v>
      </c>
      <c r="N3" s="7">
        <v>20</v>
      </c>
      <c r="O3" s="7">
        <v>8</v>
      </c>
      <c r="P3" s="7">
        <v>17</v>
      </c>
      <c r="Q3" s="7">
        <v>17</v>
      </c>
      <c r="R3" s="7">
        <v>20</v>
      </c>
      <c r="S3" s="7">
        <v>25</v>
      </c>
      <c r="T3" s="7">
        <v>13</v>
      </c>
      <c r="U3" s="7">
        <v>11</v>
      </c>
      <c r="V3" s="7">
        <v>11</v>
      </c>
      <c r="W3" s="7"/>
      <c r="X3" s="7">
        <v>5</v>
      </c>
      <c r="Y3" s="7">
        <v>15</v>
      </c>
      <c r="Z3" s="7">
        <v>8</v>
      </c>
      <c r="AA3" s="7">
        <v>21</v>
      </c>
      <c r="AB3" s="7">
        <v>19</v>
      </c>
      <c r="AC3" s="7">
        <v>11</v>
      </c>
      <c r="AD3" s="9">
        <f t="shared" si="0"/>
        <v>414</v>
      </c>
      <c r="AE3" s="3">
        <f aca="true" t="shared" si="2" ref="AE3:AE14">COUNT(E3:AC3)</f>
        <v>24</v>
      </c>
      <c r="AF3" s="10">
        <f t="shared" si="1"/>
        <v>17.25</v>
      </c>
    </row>
    <row r="4" spans="1:32" ht="15" customHeight="1">
      <c r="A4" s="5" t="s">
        <v>39</v>
      </c>
      <c r="B4" s="33">
        <v>25</v>
      </c>
      <c r="C4" s="33">
        <v>1.93</v>
      </c>
      <c r="D4" s="28"/>
      <c r="E4" s="51">
        <v>15</v>
      </c>
      <c r="F4" s="7">
        <v>23</v>
      </c>
      <c r="G4" s="7">
        <v>11</v>
      </c>
      <c r="H4" s="7">
        <v>16</v>
      </c>
      <c r="I4" s="7">
        <v>16</v>
      </c>
      <c r="J4" s="7">
        <v>16</v>
      </c>
      <c r="K4" s="7">
        <v>11</v>
      </c>
      <c r="L4" s="7">
        <v>10</v>
      </c>
      <c r="M4" s="7">
        <v>2</v>
      </c>
      <c r="N4" s="7">
        <v>17</v>
      </c>
      <c r="O4" s="7">
        <v>3</v>
      </c>
      <c r="P4" s="7">
        <v>10</v>
      </c>
      <c r="Q4" s="7">
        <v>22</v>
      </c>
      <c r="R4" s="7">
        <v>14</v>
      </c>
      <c r="S4" s="7">
        <v>20</v>
      </c>
      <c r="T4" s="7">
        <v>18</v>
      </c>
      <c r="U4" s="7">
        <v>17</v>
      </c>
      <c r="V4" s="7">
        <v>15</v>
      </c>
      <c r="W4" s="7"/>
      <c r="X4" s="7">
        <v>26</v>
      </c>
      <c r="Y4" s="7">
        <v>13</v>
      </c>
      <c r="Z4" s="7">
        <v>14</v>
      </c>
      <c r="AA4" s="7">
        <v>21</v>
      </c>
      <c r="AB4" s="7">
        <v>16</v>
      </c>
      <c r="AC4" s="7">
        <v>19</v>
      </c>
      <c r="AD4" s="9">
        <f t="shared" si="0"/>
        <v>365</v>
      </c>
      <c r="AE4" s="3">
        <f t="shared" si="2"/>
        <v>24</v>
      </c>
      <c r="AF4" s="10">
        <f t="shared" si="1"/>
        <v>15.208333333333334</v>
      </c>
    </row>
    <row r="5" spans="1:32" ht="15" customHeight="1">
      <c r="A5" s="5" t="s">
        <v>31</v>
      </c>
      <c r="B5" s="33">
        <v>20</v>
      </c>
      <c r="C5" s="39">
        <v>1.88</v>
      </c>
      <c r="D5" s="28" t="s">
        <v>25</v>
      </c>
      <c r="E5" s="51">
        <v>1</v>
      </c>
      <c r="F5" s="7">
        <v>19</v>
      </c>
      <c r="G5" s="7">
        <v>16</v>
      </c>
      <c r="H5" s="7">
        <v>16</v>
      </c>
      <c r="I5" s="7">
        <v>15</v>
      </c>
      <c r="J5" s="7">
        <v>12</v>
      </c>
      <c r="K5" s="7">
        <v>7</v>
      </c>
      <c r="L5" s="7"/>
      <c r="M5" s="7">
        <v>34</v>
      </c>
      <c r="N5" s="7">
        <v>15</v>
      </c>
      <c r="O5" s="7">
        <v>16</v>
      </c>
      <c r="P5" s="7">
        <v>16</v>
      </c>
      <c r="Q5" s="7">
        <v>21</v>
      </c>
      <c r="R5" s="7">
        <v>21</v>
      </c>
      <c r="S5" s="7">
        <v>16</v>
      </c>
      <c r="T5" s="7">
        <v>3</v>
      </c>
      <c r="U5" s="7">
        <v>9</v>
      </c>
      <c r="V5" s="7">
        <v>7</v>
      </c>
      <c r="W5" s="7"/>
      <c r="X5" s="7">
        <v>7</v>
      </c>
      <c r="Y5" s="7">
        <v>8</v>
      </c>
      <c r="Z5" s="7">
        <v>16</v>
      </c>
      <c r="AA5" s="7">
        <v>11</v>
      </c>
      <c r="AB5" s="7">
        <v>13</v>
      </c>
      <c r="AC5" s="7"/>
      <c r="AD5" s="9">
        <f t="shared" si="0"/>
        <v>299</v>
      </c>
      <c r="AE5" s="3">
        <f t="shared" si="2"/>
        <v>22</v>
      </c>
      <c r="AF5" s="10">
        <f t="shared" si="1"/>
        <v>13.590909090909092</v>
      </c>
    </row>
    <row r="6" spans="1:32" ht="15" customHeight="1">
      <c r="A6" s="5" t="s">
        <v>36</v>
      </c>
      <c r="B6" s="33">
        <v>30</v>
      </c>
      <c r="C6" s="39">
        <v>1.8</v>
      </c>
      <c r="D6" s="28"/>
      <c r="E6" s="51">
        <v>7</v>
      </c>
      <c r="F6" s="7">
        <v>24</v>
      </c>
      <c r="G6" s="7">
        <v>10</v>
      </c>
      <c r="H6" s="7">
        <v>13</v>
      </c>
      <c r="I6" s="7">
        <v>15</v>
      </c>
      <c r="J6" s="7">
        <v>5</v>
      </c>
      <c r="K6" s="14">
        <v>8</v>
      </c>
      <c r="L6" s="7">
        <v>13</v>
      </c>
      <c r="M6" s="7">
        <v>10</v>
      </c>
      <c r="N6" s="7">
        <v>20</v>
      </c>
      <c r="O6" s="7">
        <v>2</v>
      </c>
      <c r="P6" s="7">
        <v>16</v>
      </c>
      <c r="Q6" s="7">
        <v>7</v>
      </c>
      <c r="R6" s="7">
        <v>7</v>
      </c>
      <c r="S6" s="7" t="s">
        <v>137</v>
      </c>
      <c r="T6" s="7" t="s">
        <v>137</v>
      </c>
      <c r="U6" s="7" t="s">
        <v>137</v>
      </c>
      <c r="V6" s="7">
        <v>21</v>
      </c>
      <c r="W6" s="7"/>
      <c r="X6" s="7">
        <v>6</v>
      </c>
      <c r="Y6" s="7">
        <v>9</v>
      </c>
      <c r="Z6" s="7">
        <v>14</v>
      </c>
      <c r="AA6" s="7">
        <v>12</v>
      </c>
      <c r="AB6" s="7">
        <v>10</v>
      </c>
      <c r="AC6" s="7">
        <v>15</v>
      </c>
      <c r="AD6" s="9">
        <f t="shared" si="0"/>
        <v>244</v>
      </c>
      <c r="AE6" s="3">
        <f t="shared" si="2"/>
        <v>21</v>
      </c>
      <c r="AF6" s="10">
        <f t="shared" si="1"/>
        <v>11.619047619047619</v>
      </c>
    </row>
    <row r="7" spans="1:32" ht="15" customHeight="1">
      <c r="A7" s="5" t="s">
        <v>38</v>
      </c>
      <c r="B7" s="33">
        <v>29</v>
      </c>
      <c r="C7" s="33">
        <v>1.93</v>
      </c>
      <c r="D7" s="28"/>
      <c r="E7" s="51">
        <v>4</v>
      </c>
      <c r="F7" s="7">
        <v>0</v>
      </c>
      <c r="G7" s="7"/>
      <c r="H7" s="7">
        <v>0</v>
      </c>
      <c r="I7" s="7"/>
      <c r="J7" s="7"/>
      <c r="K7" s="7"/>
      <c r="L7" s="7">
        <v>12</v>
      </c>
      <c r="M7" s="7"/>
      <c r="N7" s="7">
        <v>9</v>
      </c>
      <c r="O7" s="7">
        <v>5</v>
      </c>
      <c r="P7" s="7">
        <v>9</v>
      </c>
      <c r="Q7" s="7">
        <v>10</v>
      </c>
      <c r="R7" s="7">
        <v>12</v>
      </c>
      <c r="S7" s="7"/>
      <c r="T7" s="7">
        <v>6</v>
      </c>
      <c r="U7" s="7">
        <v>4</v>
      </c>
      <c r="V7" s="7" t="s">
        <v>137</v>
      </c>
      <c r="W7" s="7"/>
      <c r="X7" s="7"/>
      <c r="Y7" s="7">
        <v>6</v>
      </c>
      <c r="Z7" s="7">
        <v>6</v>
      </c>
      <c r="AA7" s="7"/>
      <c r="AB7" s="7"/>
      <c r="AC7" s="7"/>
      <c r="AD7" s="9">
        <f t="shared" si="0"/>
        <v>83</v>
      </c>
      <c r="AE7" s="3">
        <f t="shared" si="2"/>
        <v>13</v>
      </c>
      <c r="AF7" s="10">
        <f t="shared" si="1"/>
        <v>6.384615384615385</v>
      </c>
    </row>
    <row r="8" spans="1:32" ht="15" customHeight="1">
      <c r="A8" s="5" t="s">
        <v>33</v>
      </c>
      <c r="B8" s="33">
        <v>25</v>
      </c>
      <c r="C8" s="33">
        <v>1.93</v>
      </c>
      <c r="D8" s="28"/>
      <c r="E8" s="51"/>
      <c r="F8" s="7"/>
      <c r="G8" s="7">
        <v>2</v>
      </c>
      <c r="H8" s="7"/>
      <c r="I8" s="7">
        <v>0</v>
      </c>
      <c r="J8" s="7">
        <v>4</v>
      </c>
      <c r="K8" s="7"/>
      <c r="L8" s="7"/>
      <c r="M8" s="7">
        <v>6</v>
      </c>
      <c r="N8" s="7">
        <v>2</v>
      </c>
      <c r="O8" s="7">
        <v>8</v>
      </c>
      <c r="P8" s="7">
        <v>6</v>
      </c>
      <c r="Q8" s="7"/>
      <c r="R8" s="7">
        <v>6</v>
      </c>
      <c r="S8" s="7">
        <v>12</v>
      </c>
      <c r="T8" s="7">
        <v>10</v>
      </c>
      <c r="U8" s="7">
        <v>7</v>
      </c>
      <c r="V8" s="7">
        <v>5</v>
      </c>
      <c r="W8" s="7"/>
      <c r="X8" s="7">
        <v>7</v>
      </c>
      <c r="Y8" s="7">
        <v>0</v>
      </c>
      <c r="Z8" s="7">
        <v>2</v>
      </c>
      <c r="AA8" s="7">
        <v>17</v>
      </c>
      <c r="AB8" s="7">
        <v>19</v>
      </c>
      <c r="AC8" s="7">
        <v>1</v>
      </c>
      <c r="AD8" s="9">
        <f t="shared" si="0"/>
        <v>114</v>
      </c>
      <c r="AE8" s="3">
        <f t="shared" si="2"/>
        <v>18</v>
      </c>
      <c r="AF8" s="10">
        <f t="shared" si="1"/>
        <v>6.333333333333333</v>
      </c>
    </row>
    <row r="9" spans="1:32" ht="15" customHeight="1">
      <c r="A9" s="5" t="s">
        <v>40</v>
      </c>
      <c r="B9" s="33">
        <v>28</v>
      </c>
      <c r="C9" s="33">
        <v>1.92</v>
      </c>
      <c r="D9" s="28"/>
      <c r="E9" s="51">
        <v>8</v>
      </c>
      <c r="F9" s="7">
        <v>2</v>
      </c>
      <c r="G9" s="7">
        <v>12</v>
      </c>
      <c r="H9" s="7">
        <v>0</v>
      </c>
      <c r="I9" s="7">
        <v>12</v>
      </c>
      <c r="J9" s="7"/>
      <c r="K9" s="7"/>
      <c r="L9" s="7"/>
      <c r="M9" s="7">
        <v>4</v>
      </c>
      <c r="N9" s="7"/>
      <c r="O9" s="7">
        <v>10</v>
      </c>
      <c r="P9" s="7">
        <v>9</v>
      </c>
      <c r="Q9" s="7"/>
      <c r="R9" s="7">
        <v>4</v>
      </c>
      <c r="S9" s="7">
        <v>4</v>
      </c>
      <c r="T9" s="7"/>
      <c r="U9" s="7">
        <v>1</v>
      </c>
      <c r="V9" s="7">
        <v>5</v>
      </c>
      <c r="W9" s="7"/>
      <c r="X9" s="7">
        <v>2</v>
      </c>
      <c r="Y9" s="7">
        <v>2</v>
      </c>
      <c r="Z9" s="7">
        <v>0</v>
      </c>
      <c r="AA9" s="7"/>
      <c r="AB9" s="7"/>
      <c r="AC9" s="7">
        <v>18</v>
      </c>
      <c r="AD9" s="9">
        <f t="shared" si="0"/>
        <v>93</v>
      </c>
      <c r="AE9" s="3">
        <f t="shared" si="2"/>
        <v>16</v>
      </c>
      <c r="AF9" s="10">
        <f t="shared" si="1"/>
        <v>5.8125</v>
      </c>
    </row>
    <row r="10" spans="1:32" ht="15" customHeight="1">
      <c r="A10" s="5" t="s">
        <v>35</v>
      </c>
      <c r="B10" s="33">
        <v>32</v>
      </c>
      <c r="C10" s="33">
        <v>1.77</v>
      </c>
      <c r="D10" s="28"/>
      <c r="E10" s="51">
        <v>15</v>
      </c>
      <c r="F10" s="7">
        <v>1</v>
      </c>
      <c r="G10" s="7"/>
      <c r="H10" s="7">
        <v>0</v>
      </c>
      <c r="I10" s="7"/>
      <c r="J10" s="7"/>
      <c r="K10" s="7">
        <v>3</v>
      </c>
      <c r="L10" s="7">
        <v>2</v>
      </c>
      <c r="M10" s="7">
        <v>0</v>
      </c>
      <c r="N10" s="7"/>
      <c r="O10" s="7">
        <v>6</v>
      </c>
      <c r="P10" s="7">
        <v>0</v>
      </c>
      <c r="Q10" s="7">
        <v>14</v>
      </c>
      <c r="R10" s="7">
        <v>7</v>
      </c>
      <c r="S10" s="7">
        <v>2</v>
      </c>
      <c r="T10" s="7">
        <v>15</v>
      </c>
      <c r="U10" s="7">
        <v>15</v>
      </c>
      <c r="V10" s="7">
        <v>3</v>
      </c>
      <c r="W10" s="7"/>
      <c r="X10" s="7"/>
      <c r="Y10" s="7"/>
      <c r="Z10" s="7">
        <v>4</v>
      </c>
      <c r="AA10" s="7">
        <v>2</v>
      </c>
      <c r="AB10" s="7"/>
      <c r="AC10" s="7"/>
      <c r="AD10" s="9">
        <f t="shared" si="0"/>
        <v>89</v>
      </c>
      <c r="AE10" s="3">
        <f t="shared" si="2"/>
        <v>16</v>
      </c>
      <c r="AF10" s="10">
        <f t="shared" si="1"/>
        <v>5.5625</v>
      </c>
    </row>
    <row r="11" spans="1:32" ht="15" customHeight="1">
      <c r="A11" s="5" t="s">
        <v>41</v>
      </c>
      <c r="B11" s="33">
        <v>20</v>
      </c>
      <c r="C11" s="39">
        <v>1.9</v>
      </c>
      <c r="D11" s="28"/>
      <c r="E11" s="51">
        <v>5</v>
      </c>
      <c r="F11" s="7">
        <v>4</v>
      </c>
      <c r="G11" s="7"/>
      <c r="H11" s="7">
        <v>0</v>
      </c>
      <c r="I11" s="7">
        <v>0</v>
      </c>
      <c r="J11" s="7"/>
      <c r="K11" s="7">
        <v>2</v>
      </c>
      <c r="L11" s="7">
        <v>2</v>
      </c>
      <c r="M11" s="7"/>
      <c r="N11" s="7"/>
      <c r="O11" s="7">
        <v>8</v>
      </c>
      <c r="P11" s="7">
        <v>0</v>
      </c>
      <c r="Q11" s="7"/>
      <c r="R11" s="7"/>
      <c r="S11" s="7"/>
      <c r="T11" s="7">
        <v>0</v>
      </c>
      <c r="U11" s="7">
        <v>2</v>
      </c>
      <c r="V11" s="7"/>
      <c r="W11" s="7"/>
      <c r="X11" s="7">
        <v>28</v>
      </c>
      <c r="Y11" s="7">
        <v>3</v>
      </c>
      <c r="Z11" s="7">
        <v>7</v>
      </c>
      <c r="AA11" s="7">
        <v>9</v>
      </c>
      <c r="AB11" s="7">
        <v>3</v>
      </c>
      <c r="AC11" s="7"/>
      <c r="AD11" s="9">
        <f t="shared" si="0"/>
        <v>73</v>
      </c>
      <c r="AE11" s="3">
        <f t="shared" si="2"/>
        <v>15</v>
      </c>
      <c r="AF11" s="10">
        <f t="shared" si="1"/>
        <v>4.866666666666666</v>
      </c>
    </row>
    <row r="12" spans="1:32" ht="15" customHeight="1">
      <c r="A12" s="5" t="s">
        <v>37</v>
      </c>
      <c r="B12" s="33">
        <v>23</v>
      </c>
      <c r="C12" s="33">
        <v>1.86</v>
      </c>
      <c r="D12" s="28"/>
      <c r="E12" s="51">
        <v>5</v>
      </c>
      <c r="F12" s="7">
        <v>2</v>
      </c>
      <c r="G12" s="7"/>
      <c r="H12" s="7">
        <v>0</v>
      </c>
      <c r="I12" s="7">
        <v>3</v>
      </c>
      <c r="J12" s="7">
        <v>3</v>
      </c>
      <c r="K12" s="7"/>
      <c r="L12" s="7">
        <v>10</v>
      </c>
      <c r="M12" s="7">
        <v>2</v>
      </c>
      <c r="N12" s="7"/>
      <c r="O12" s="7">
        <v>3</v>
      </c>
      <c r="P12" s="7">
        <v>2</v>
      </c>
      <c r="Q12" s="7"/>
      <c r="R12" s="7"/>
      <c r="S12" s="7">
        <v>11</v>
      </c>
      <c r="T12" s="7">
        <v>6</v>
      </c>
      <c r="U12" s="7">
        <v>6</v>
      </c>
      <c r="V12" s="7">
        <v>11</v>
      </c>
      <c r="W12" s="7"/>
      <c r="X12" s="7">
        <v>3</v>
      </c>
      <c r="Y12" s="7">
        <v>1</v>
      </c>
      <c r="Z12" s="7">
        <v>0</v>
      </c>
      <c r="AA12" s="7"/>
      <c r="AB12" s="7">
        <v>3</v>
      </c>
      <c r="AC12" s="7">
        <v>11</v>
      </c>
      <c r="AD12" s="9">
        <f t="shared" si="0"/>
        <v>82</v>
      </c>
      <c r="AE12" s="3">
        <f t="shared" si="2"/>
        <v>18</v>
      </c>
      <c r="AF12" s="10">
        <f t="shared" si="1"/>
        <v>4.555555555555555</v>
      </c>
    </row>
    <row r="13" spans="1:32" ht="15" customHeight="1">
      <c r="A13" s="5" t="s">
        <v>43</v>
      </c>
      <c r="B13" s="33">
        <v>19</v>
      </c>
      <c r="C13" s="39">
        <v>2</v>
      </c>
      <c r="D13" s="28"/>
      <c r="E13" s="51"/>
      <c r="F13" s="7"/>
      <c r="G13" s="7"/>
      <c r="H13" s="7"/>
      <c r="I13" s="7">
        <v>10</v>
      </c>
      <c r="J13" s="7">
        <v>4</v>
      </c>
      <c r="K13" s="14"/>
      <c r="L13" s="7"/>
      <c r="M13" s="7">
        <v>0</v>
      </c>
      <c r="N13" s="7"/>
      <c r="O13" s="7"/>
      <c r="P13" s="7"/>
      <c r="Q13" s="7"/>
      <c r="R13" s="7"/>
      <c r="S13" s="7"/>
      <c r="T13" s="7">
        <v>0</v>
      </c>
      <c r="U13" s="7"/>
      <c r="V13" s="7"/>
      <c r="W13" s="7"/>
      <c r="X13" s="7"/>
      <c r="Y13" s="7"/>
      <c r="Z13" s="7"/>
      <c r="AA13" s="7"/>
      <c r="AB13" s="7"/>
      <c r="AC13" s="7">
        <v>2</v>
      </c>
      <c r="AD13" s="9">
        <f t="shared" si="0"/>
        <v>16</v>
      </c>
      <c r="AE13" s="3">
        <f t="shared" si="2"/>
        <v>5</v>
      </c>
      <c r="AF13" s="10">
        <f t="shared" si="1"/>
        <v>3.2</v>
      </c>
    </row>
    <row r="14" spans="1:32" ht="15" customHeight="1">
      <c r="A14" s="5" t="s">
        <v>42</v>
      </c>
      <c r="B14" s="33">
        <v>24</v>
      </c>
      <c r="C14" s="39">
        <v>2</v>
      </c>
      <c r="D14" s="28"/>
      <c r="E14" s="51"/>
      <c r="F14" s="7"/>
      <c r="G14" s="7">
        <v>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9">
        <f t="shared" si="0"/>
        <v>2</v>
      </c>
      <c r="AE14" s="3">
        <f t="shared" si="2"/>
        <v>1</v>
      </c>
      <c r="AF14" s="10">
        <f t="shared" si="1"/>
        <v>2</v>
      </c>
    </row>
    <row r="15" spans="1:32" ht="15" customHeight="1">
      <c r="A15" s="15" t="s">
        <v>11</v>
      </c>
      <c r="B15" s="55">
        <f>SUM(B2:B14)/COUNT(B2:B14)</f>
        <v>26.153846153846153</v>
      </c>
      <c r="C15" s="54">
        <f>SUM(C2:C14)/COUNT(C2:C14)</f>
        <v>1.909230769230769</v>
      </c>
      <c r="D15" s="43"/>
      <c r="E15" s="44">
        <f>SUM(E2:E14)</f>
        <v>74</v>
      </c>
      <c r="F15" s="44">
        <f>SUM(F2:F14)+4</f>
        <v>115</v>
      </c>
      <c r="G15" s="44">
        <f aca="true" t="shared" si="3" ref="G15:L15">SUM(G2:G14)</f>
        <v>79</v>
      </c>
      <c r="H15" s="44">
        <f t="shared" si="3"/>
        <v>93</v>
      </c>
      <c r="I15" s="44">
        <f t="shared" si="3"/>
        <v>79</v>
      </c>
      <c r="J15" s="44">
        <f t="shared" si="3"/>
        <v>85</v>
      </c>
      <c r="K15" s="44">
        <f t="shared" si="3"/>
        <v>89</v>
      </c>
      <c r="L15" s="44">
        <f t="shared" si="3"/>
        <v>70</v>
      </c>
      <c r="M15" s="44">
        <f>SUM(M2:M14)+2</f>
        <v>88</v>
      </c>
      <c r="N15" s="44">
        <f>SUM(N2:N14)+3</f>
        <v>86</v>
      </c>
      <c r="O15" s="44">
        <f>SUM(O2:O14)</f>
        <v>69</v>
      </c>
      <c r="P15" s="44">
        <f>SUM(P2:P14)</f>
        <v>85</v>
      </c>
      <c r="Q15" s="44">
        <f>SUM(Q2:Q14)</f>
        <v>91</v>
      </c>
      <c r="R15" s="44">
        <f>SUM(R2:R14)-5</f>
        <v>86</v>
      </c>
      <c r="S15" s="44">
        <f>SUM(S2:S14)</f>
        <v>90</v>
      </c>
      <c r="T15" s="44">
        <f>SUM(T2:T14)</f>
        <v>71</v>
      </c>
      <c r="U15" s="44">
        <f>SUM(U2:U14)</f>
        <v>72</v>
      </c>
      <c r="V15" s="44">
        <f>SUM(V2:V14)+1</f>
        <v>79</v>
      </c>
      <c r="W15" s="44">
        <v>53</v>
      </c>
      <c r="X15" s="44">
        <f>SUM(X2:X14)</f>
        <v>84</v>
      </c>
      <c r="Y15" s="44">
        <f>SUM(Y2:Y14)</f>
        <v>57</v>
      </c>
      <c r="Z15" s="44">
        <f>SUM(Z2:Z14)+1</f>
        <v>72</v>
      </c>
      <c r="AA15" s="44">
        <f>SUM(AA2:AA14)</f>
        <v>93</v>
      </c>
      <c r="AB15" s="44">
        <f>SUM(AB2:AB14)</f>
        <v>83</v>
      </c>
      <c r="AC15" s="44">
        <f>SUM(AC2:AC14)</f>
        <v>77</v>
      </c>
      <c r="AD15" s="44">
        <f t="shared" si="0"/>
        <v>2020</v>
      </c>
      <c r="AE15" s="44"/>
      <c r="AF15" s="16">
        <f>AD15/COUNT(E15:AC15)</f>
        <v>80.8</v>
      </c>
    </row>
    <row r="16" spans="1:32" ht="12.75">
      <c r="A16" s="17" t="s">
        <v>12</v>
      </c>
      <c r="B16" s="45"/>
      <c r="C16" s="45"/>
      <c r="D16" s="45"/>
      <c r="E16" s="17">
        <v>95</v>
      </c>
      <c r="F16" s="17">
        <v>75</v>
      </c>
      <c r="G16" s="17">
        <v>75</v>
      </c>
      <c r="H16" s="17">
        <v>78</v>
      </c>
      <c r="I16" s="17">
        <v>87</v>
      </c>
      <c r="J16" s="17">
        <v>71</v>
      </c>
      <c r="K16" s="17">
        <v>102</v>
      </c>
      <c r="L16" s="17">
        <v>91</v>
      </c>
      <c r="M16" s="17">
        <v>72</v>
      </c>
      <c r="N16" s="17">
        <v>76</v>
      </c>
      <c r="O16" s="17">
        <v>87</v>
      </c>
      <c r="P16" s="17">
        <v>80</v>
      </c>
      <c r="Q16" s="17">
        <v>73</v>
      </c>
      <c r="R16" s="17">
        <v>82</v>
      </c>
      <c r="S16" s="17">
        <v>65</v>
      </c>
      <c r="T16" s="17">
        <v>82</v>
      </c>
      <c r="U16" s="17">
        <v>77</v>
      </c>
      <c r="V16" s="17">
        <v>78</v>
      </c>
      <c r="W16" s="17">
        <v>92</v>
      </c>
      <c r="X16" s="17">
        <v>68</v>
      </c>
      <c r="Y16" s="17">
        <v>63</v>
      </c>
      <c r="Z16" s="17">
        <v>96</v>
      </c>
      <c r="AA16" s="17">
        <v>74</v>
      </c>
      <c r="AB16" s="17">
        <v>66</v>
      </c>
      <c r="AC16" s="17">
        <v>92</v>
      </c>
      <c r="AD16" s="18">
        <f t="shared" si="0"/>
        <v>1997</v>
      </c>
      <c r="AE16" s="18"/>
      <c r="AF16" s="16">
        <f>AD16/COUNT(E16:AC16)</f>
        <v>79.88</v>
      </c>
    </row>
    <row r="17" spans="1:32" ht="12.75">
      <c r="A17" s="17" t="s">
        <v>13</v>
      </c>
      <c r="B17" s="45"/>
      <c r="C17" s="45"/>
      <c r="D17" s="45"/>
      <c r="E17" s="19">
        <f aca="true" t="shared" si="4" ref="E17:AC17">E15-E16</f>
        <v>-21</v>
      </c>
      <c r="F17" s="20">
        <f t="shared" si="4"/>
        <v>40</v>
      </c>
      <c r="G17" s="20">
        <f t="shared" si="4"/>
        <v>4</v>
      </c>
      <c r="H17" s="20">
        <f t="shared" si="4"/>
        <v>15</v>
      </c>
      <c r="I17" s="19">
        <f t="shared" si="4"/>
        <v>-8</v>
      </c>
      <c r="J17" s="20">
        <f t="shared" si="4"/>
        <v>14</v>
      </c>
      <c r="K17" s="19">
        <f t="shared" si="4"/>
        <v>-13</v>
      </c>
      <c r="L17" s="19">
        <f t="shared" si="4"/>
        <v>-21</v>
      </c>
      <c r="M17" s="20">
        <f t="shared" si="4"/>
        <v>16</v>
      </c>
      <c r="N17" s="20">
        <f t="shared" si="4"/>
        <v>10</v>
      </c>
      <c r="O17" s="19">
        <f t="shared" si="4"/>
        <v>-18</v>
      </c>
      <c r="P17" s="20">
        <f t="shared" si="4"/>
        <v>5</v>
      </c>
      <c r="Q17" s="20">
        <f t="shared" si="4"/>
        <v>18</v>
      </c>
      <c r="R17" s="20">
        <f t="shared" si="4"/>
        <v>4</v>
      </c>
      <c r="S17" s="20">
        <f t="shared" si="4"/>
        <v>25</v>
      </c>
      <c r="T17" s="19">
        <f t="shared" si="4"/>
        <v>-11</v>
      </c>
      <c r="U17" s="19">
        <f t="shared" si="4"/>
        <v>-5</v>
      </c>
      <c r="V17" s="20">
        <f t="shared" si="4"/>
        <v>1</v>
      </c>
      <c r="W17" s="19">
        <f t="shared" si="4"/>
        <v>-39</v>
      </c>
      <c r="X17" s="20">
        <f t="shared" si="4"/>
        <v>16</v>
      </c>
      <c r="Y17" s="19">
        <f t="shared" si="4"/>
        <v>-6</v>
      </c>
      <c r="Z17" s="19">
        <f t="shared" si="4"/>
        <v>-24</v>
      </c>
      <c r="AA17" s="20">
        <f t="shared" si="4"/>
        <v>19</v>
      </c>
      <c r="AB17" s="20">
        <f t="shared" si="4"/>
        <v>17</v>
      </c>
      <c r="AC17" s="19">
        <f t="shared" si="4"/>
        <v>-15</v>
      </c>
      <c r="AD17" s="31">
        <f t="shared" si="0"/>
        <v>23</v>
      </c>
      <c r="AE17" s="21"/>
      <c r="AF17" s="32">
        <f>AD17/COUNT(E17:AC17)</f>
        <v>0.92</v>
      </c>
    </row>
  </sheetData>
  <printOptions gridLines="1" horizontalCentered="1"/>
  <pageMargins left="0.18" right="0.17" top="0.984251968503937" bottom="0.984251968503937" header="0.5118110236220472" footer="0.5118110236220472"/>
  <pageSetup fitToHeight="1" fitToWidth="1" horizontalDpi="300" verticalDpi="300" orientation="landscape" paperSize="9" scale="80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3"/>
  <dimension ref="A1:K18"/>
  <sheetViews>
    <sheetView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K1" sqref="K1"/>
    </sheetView>
  </sheetViews>
  <sheetFormatPr defaultColWidth="11.421875" defaultRowHeight="12.75"/>
  <cols>
    <col min="1" max="1" width="13.140625" style="0" bestFit="1" customWidth="1"/>
    <col min="2" max="2" width="4.00390625" style="0" bestFit="1" customWidth="1"/>
    <col min="3" max="3" width="5.28125" style="0" bestFit="1" customWidth="1"/>
    <col min="4" max="4" width="5.57421875" style="0" bestFit="1" customWidth="1"/>
    <col min="5" max="5" width="4.28125" style="0" bestFit="1" customWidth="1"/>
    <col min="6" max="6" width="5.140625" style="0" customWidth="1"/>
    <col min="7" max="7" width="4.7109375" style="0" customWidth="1"/>
    <col min="8" max="8" width="5.00390625" style="0" customWidth="1"/>
    <col min="9" max="9" width="6.28125" style="0" bestFit="1" customWidth="1"/>
    <col min="10" max="10" width="3.28125" style="0" bestFit="1" customWidth="1"/>
    <col min="11" max="11" width="7.8515625" style="0" bestFit="1" customWidth="1"/>
  </cols>
  <sheetData>
    <row r="1" spans="1:11" ht="33" customHeight="1">
      <c r="A1" s="1" t="s">
        <v>14</v>
      </c>
      <c r="B1" s="47" t="s">
        <v>1</v>
      </c>
      <c r="C1" s="47" t="s">
        <v>2</v>
      </c>
      <c r="D1" s="1" t="s">
        <v>3</v>
      </c>
      <c r="E1" s="2" t="s">
        <v>55</v>
      </c>
      <c r="F1" s="2" t="s">
        <v>26</v>
      </c>
      <c r="G1" s="2" t="s">
        <v>124</v>
      </c>
      <c r="H1" s="2"/>
      <c r="I1" s="3" t="s">
        <v>4</v>
      </c>
      <c r="J1" s="3" t="s">
        <v>77</v>
      </c>
      <c r="K1" s="4" t="s">
        <v>5</v>
      </c>
    </row>
    <row r="2" spans="1:11" ht="15" customHeight="1">
      <c r="A2" s="5" t="s">
        <v>181</v>
      </c>
      <c r="B2" s="48"/>
      <c r="C2" s="49"/>
      <c r="D2" s="33"/>
      <c r="E2" s="7">
        <v>13</v>
      </c>
      <c r="F2" s="7">
        <v>10</v>
      </c>
      <c r="G2" s="7">
        <v>20</v>
      </c>
      <c r="H2" s="7"/>
      <c r="I2" s="9">
        <f aca="true" t="shared" si="0" ref="I2:I18">SUM(E2:H2)</f>
        <v>43</v>
      </c>
      <c r="J2" s="9">
        <f>COUNT(E2:H2)</f>
        <v>3</v>
      </c>
      <c r="K2" s="10">
        <f>I2/COUNT(E2:H2)</f>
        <v>14.333333333333334</v>
      </c>
    </row>
    <row r="3" spans="1:11" ht="15" customHeight="1">
      <c r="A3" s="5" t="s">
        <v>133</v>
      </c>
      <c r="B3" s="48"/>
      <c r="C3" s="48"/>
      <c r="D3" s="33"/>
      <c r="E3" s="7">
        <v>8</v>
      </c>
      <c r="F3" s="7">
        <v>15</v>
      </c>
      <c r="G3" s="7">
        <v>14</v>
      </c>
      <c r="H3" s="7"/>
      <c r="I3" s="9">
        <f t="shared" si="0"/>
        <v>37</v>
      </c>
      <c r="J3" s="9">
        <f>COUNT(E3:H3)</f>
        <v>3</v>
      </c>
      <c r="K3" s="10">
        <f>I3/COUNT(E3:H3)</f>
        <v>12.333333333333334</v>
      </c>
    </row>
    <row r="4" spans="1:11" ht="15" customHeight="1">
      <c r="A4" s="5" t="s">
        <v>128</v>
      </c>
      <c r="B4" s="48"/>
      <c r="C4" s="48"/>
      <c r="D4" s="33"/>
      <c r="E4" s="7">
        <v>14</v>
      </c>
      <c r="F4" s="7">
        <v>6</v>
      </c>
      <c r="G4" s="7"/>
      <c r="H4" s="7"/>
      <c r="I4" s="9">
        <f t="shared" si="0"/>
        <v>20</v>
      </c>
      <c r="J4" s="9">
        <f>COUNT(E4:H4)</f>
        <v>2</v>
      </c>
      <c r="K4" s="10">
        <f>I4/COUNT(E4:H4)</f>
        <v>10</v>
      </c>
    </row>
    <row r="5" spans="1:11" ht="15" customHeight="1">
      <c r="A5" s="5" t="s">
        <v>132</v>
      </c>
      <c r="B5" s="48"/>
      <c r="C5" s="49"/>
      <c r="D5" s="33"/>
      <c r="E5" s="14">
        <v>10</v>
      </c>
      <c r="F5" s="14"/>
      <c r="G5" s="14"/>
      <c r="H5" s="7"/>
      <c r="I5" s="9">
        <f t="shared" si="0"/>
        <v>10</v>
      </c>
      <c r="J5" s="9">
        <f>COUNT(E5:H5)</f>
        <v>1</v>
      </c>
      <c r="K5" s="10">
        <f aca="true" t="shared" si="1" ref="K5:K14">I5/COUNT(E5:H5)</f>
        <v>10</v>
      </c>
    </row>
    <row r="6" spans="1:11" ht="15" customHeight="1">
      <c r="A6" s="5" t="s">
        <v>191</v>
      </c>
      <c r="B6" s="48"/>
      <c r="C6" s="48"/>
      <c r="D6" s="33"/>
      <c r="E6" s="7"/>
      <c r="F6" s="7"/>
      <c r="G6" s="7">
        <v>8</v>
      </c>
      <c r="H6" s="7"/>
      <c r="I6" s="9">
        <f aca="true" t="shared" si="2" ref="I6:I13">SUM(E6:H6)</f>
        <v>8</v>
      </c>
      <c r="J6" s="9">
        <f aca="true" t="shared" si="3" ref="J6:J13">COUNT(E6:H6)</f>
        <v>1</v>
      </c>
      <c r="K6" s="10">
        <f t="shared" si="1"/>
        <v>8</v>
      </c>
    </row>
    <row r="7" spans="1:11" ht="15" customHeight="1">
      <c r="A7" s="5" t="s">
        <v>135</v>
      </c>
      <c r="B7" s="48"/>
      <c r="C7" s="48"/>
      <c r="D7" s="33"/>
      <c r="E7" s="7">
        <v>9</v>
      </c>
      <c r="F7" s="7">
        <v>3</v>
      </c>
      <c r="G7" s="7">
        <v>11</v>
      </c>
      <c r="H7" s="7"/>
      <c r="I7" s="9">
        <f t="shared" si="2"/>
        <v>23</v>
      </c>
      <c r="J7" s="9">
        <f t="shared" si="3"/>
        <v>3</v>
      </c>
      <c r="K7" s="10">
        <f t="shared" si="1"/>
        <v>7.666666666666667</v>
      </c>
    </row>
    <row r="8" spans="1:11" ht="15" customHeight="1">
      <c r="A8" s="5" t="s">
        <v>180</v>
      </c>
      <c r="B8" s="48"/>
      <c r="C8" s="48"/>
      <c r="D8" s="33"/>
      <c r="E8" s="7"/>
      <c r="F8" s="7">
        <v>10</v>
      </c>
      <c r="G8" s="7">
        <v>2</v>
      </c>
      <c r="H8" s="7"/>
      <c r="I8" s="9">
        <f t="shared" si="2"/>
        <v>12</v>
      </c>
      <c r="J8" s="9">
        <f t="shared" si="3"/>
        <v>2</v>
      </c>
      <c r="K8" s="10">
        <f t="shared" si="1"/>
        <v>6</v>
      </c>
    </row>
    <row r="9" spans="1:11" ht="15" customHeight="1">
      <c r="A9" s="5" t="s">
        <v>131</v>
      </c>
      <c r="B9" s="48"/>
      <c r="C9" s="48"/>
      <c r="D9" s="33"/>
      <c r="E9" s="7">
        <v>4</v>
      </c>
      <c r="F9" s="7">
        <v>9</v>
      </c>
      <c r="G9" s="7">
        <v>5</v>
      </c>
      <c r="H9" s="7"/>
      <c r="I9" s="9">
        <f t="shared" si="2"/>
        <v>18</v>
      </c>
      <c r="J9" s="9">
        <f t="shared" si="3"/>
        <v>3</v>
      </c>
      <c r="K9" s="10">
        <f t="shared" si="1"/>
        <v>6</v>
      </c>
    </row>
    <row r="10" spans="1:11" ht="15" customHeight="1">
      <c r="A10" s="5" t="s">
        <v>193</v>
      </c>
      <c r="B10" s="48"/>
      <c r="C10" s="48"/>
      <c r="D10" s="33"/>
      <c r="E10" s="7"/>
      <c r="F10" s="7"/>
      <c r="G10" s="7">
        <v>6</v>
      </c>
      <c r="H10" s="7"/>
      <c r="I10" s="9">
        <f t="shared" si="2"/>
        <v>6</v>
      </c>
      <c r="J10" s="9">
        <f t="shared" si="3"/>
        <v>1</v>
      </c>
      <c r="K10" s="10">
        <f t="shared" si="1"/>
        <v>6</v>
      </c>
    </row>
    <row r="11" spans="1:11" ht="15" customHeight="1">
      <c r="A11" s="5" t="s">
        <v>127</v>
      </c>
      <c r="B11" s="48"/>
      <c r="C11" s="48"/>
      <c r="D11" s="33"/>
      <c r="E11" s="7">
        <v>10</v>
      </c>
      <c r="F11" s="7"/>
      <c r="G11" s="7">
        <v>1</v>
      </c>
      <c r="H11" s="7"/>
      <c r="I11" s="9">
        <f t="shared" si="2"/>
        <v>11</v>
      </c>
      <c r="J11" s="9">
        <f t="shared" si="3"/>
        <v>2</v>
      </c>
      <c r="K11" s="10">
        <f>I11/COUNT(E11:H11)</f>
        <v>5.5</v>
      </c>
    </row>
    <row r="12" spans="1:11" ht="15" customHeight="1">
      <c r="A12" s="5" t="s">
        <v>179</v>
      </c>
      <c r="B12" s="48"/>
      <c r="C12" s="48"/>
      <c r="D12" s="33"/>
      <c r="E12" s="7">
        <v>3</v>
      </c>
      <c r="F12" s="7">
        <v>5</v>
      </c>
      <c r="G12" s="7"/>
      <c r="H12" s="7"/>
      <c r="I12" s="9">
        <f t="shared" si="2"/>
        <v>8</v>
      </c>
      <c r="J12" s="9">
        <f t="shared" si="3"/>
        <v>2</v>
      </c>
      <c r="K12" s="10">
        <f t="shared" si="1"/>
        <v>4</v>
      </c>
    </row>
    <row r="13" spans="1:11" ht="15" customHeight="1">
      <c r="A13" s="5" t="s">
        <v>130</v>
      </c>
      <c r="B13" s="48"/>
      <c r="C13" s="48"/>
      <c r="D13" s="33"/>
      <c r="E13" s="7">
        <v>0</v>
      </c>
      <c r="F13" s="7">
        <v>5</v>
      </c>
      <c r="G13" s="7">
        <v>5</v>
      </c>
      <c r="H13" s="7"/>
      <c r="I13" s="9">
        <f t="shared" si="2"/>
        <v>10</v>
      </c>
      <c r="J13" s="9">
        <f t="shared" si="3"/>
        <v>3</v>
      </c>
      <c r="K13" s="10">
        <f>I13/COUNT(E13:H13)</f>
        <v>3.3333333333333335</v>
      </c>
    </row>
    <row r="14" spans="1:11" ht="15" customHeight="1">
      <c r="A14" s="5" t="s">
        <v>192</v>
      </c>
      <c r="B14" s="48"/>
      <c r="C14" s="48"/>
      <c r="D14" s="33"/>
      <c r="E14" s="7"/>
      <c r="F14" s="7"/>
      <c r="G14" s="7">
        <v>2</v>
      </c>
      <c r="H14" s="7"/>
      <c r="I14" s="9">
        <f t="shared" si="0"/>
        <v>2</v>
      </c>
      <c r="J14" s="9">
        <f>COUNT(E14:H14)</f>
        <v>1</v>
      </c>
      <c r="K14" s="10">
        <f t="shared" si="1"/>
        <v>2</v>
      </c>
    </row>
    <row r="15" spans="1:11" ht="15" customHeight="1">
      <c r="A15" s="5" t="s">
        <v>134</v>
      </c>
      <c r="B15" s="48"/>
      <c r="C15" s="48"/>
      <c r="D15" s="33"/>
      <c r="E15" s="7">
        <v>0</v>
      </c>
      <c r="F15" s="7"/>
      <c r="G15" s="7"/>
      <c r="H15" s="7"/>
      <c r="I15" s="9">
        <f t="shared" si="0"/>
        <v>0</v>
      </c>
      <c r="J15" s="9">
        <f>COUNT(E15:H15)</f>
        <v>1</v>
      </c>
      <c r="K15" s="10">
        <f>I15/COUNT(E15:H15)</f>
        <v>0</v>
      </c>
    </row>
    <row r="16" spans="1:11" ht="15" customHeight="1">
      <c r="A16" s="15" t="s">
        <v>11</v>
      </c>
      <c r="B16" s="42"/>
      <c r="C16" s="42"/>
      <c r="D16" s="42"/>
      <c r="E16" s="44">
        <f>SUM(E2:E15)+1</f>
        <v>72</v>
      </c>
      <c r="F16" s="44">
        <f>SUM(F2:F15)</f>
        <v>63</v>
      </c>
      <c r="G16" s="44">
        <f>SUM(G2:G15)-2</f>
        <v>72</v>
      </c>
      <c r="H16" s="44"/>
      <c r="I16" s="44">
        <f t="shared" si="0"/>
        <v>207</v>
      </c>
      <c r="J16" s="44"/>
      <c r="K16" s="16">
        <f>I16/COUNT(E16:H16)</f>
        <v>69</v>
      </c>
    </row>
    <row r="17" spans="1:11" ht="12.75">
      <c r="A17" s="17" t="s">
        <v>12</v>
      </c>
      <c r="B17" s="45"/>
      <c r="C17" s="45"/>
      <c r="D17" s="45"/>
      <c r="E17" s="17">
        <v>88</v>
      </c>
      <c r="F17" s="17">
        <v>57</v>
      </c>
      <c r="G17" s="17">
        <v>111</v>
      </c>
      <c r="H17" s="17"/>
      <c r="I17" s="18">
        <f t="shared" si="0"/>
        <v>256</v>
      </c>
      <c r="J17" s="18"/>
      <c r="K17" s="16">
        <f>I17/COUNT(E17:H17)</f>
        <v>85.33333333333333</v>
      </c>
    </row>
    <row r="18" spans="1:11" ht="12.75">
      <c r="A18" s="17" t="s">
        <v>13</v>
      </c>
      <c r="B18" s="45"/>
      <c r="C18" s="45"/>
      <c r="D18" s="45"/>
      <c r="E18" s="19">
        <f>E16-E17</f>
        <v>-16</v>
      </c>
      <c r="F18" s="20">
        <f>F16-F17</f>
        <v>6</v>
      </c>
      <c r="G18" s="19">
        <f>G16-G17</f>
        <v>-39</v>
      </c>
      <c r="H18" s="20"/>
      <c r="I18" s="21">
        <f t="shared" si="0"/>
        <v>-49</v>
      </c>
      <c r="J18" s="31"/>
      <c r="K18" s="22">
        <f>I18/COUNT(E18:H18)</f>
        <v>-16.333333333333332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J14"/>
  <sheetViews>
    <sheetView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1" sqref="G1"/>
    </sheetView>
  </sheetViews>
  <sheetFormatPr defaultColWidth="11.421875" defaultRowHeight="12.75"/>
  <cols>
    <col min="1" max="1" width="13.140625" style="0" bestFit="1" customWidth="1"/>
    <col min="2" max="2" width="4.00390625" style="0" bestFit="1" customWidth="1"/>
    <col min="3" max="3" width="5.28125" style="0" bestFit="1" customWidth="1"/>
    <col min="4" max="4" width="5.57421875" style="0" bestFit="1" customWidth="1"/>
    <col min="5" max="5" width="4.28125" style="0" bestFit="1" customWidth="1"/>
    <col min="6" max="6" width="4.421875" style="0" customWidth="1"/>
    <col min="7" max="7" width="5.00390625" style="0" customWidth="1"/>
    <col min="8" max="8" width="6.28125" style="0" bestFit="1" customWidth="1"/>
    <col min="9" max="9" width="3.28125" style="0" bestFit="1" customWidth="1"/>
    <col min="10" max="10" width="7.8515625" style="0" bestFit="1" customWidth="1"/>
  </cols>
  <sheetData>
    <row r="1" spans="1:10" ht="33" customHeight="1">
      <c r="A1" s="1" t="s">
        <v>14</v>
      </c>
      <c r="B1" s="47" t="s">
        <v>1</v>
      </c>
      <c r="C1" s="47" t="s">
        <v>2</v>
      </c>
      <c r="D1" s="1" t="s">
        <v>3</v>
      </c>
      <c r="E1" s="2" t="s">
        <v>55</v>
      </c>
      <c r="F1" s="2" t="s">
        <v>124</v>
      </c>
      <c r="G1" s="2"/>
      <c r="H1" s="3" t="s">
        <v>4</v>
      </c>
      <c r="I1" s="3" t="s">
        <v>77</v>
      </c>
      <c r="J1" s="4" t="s">
        <v>5</v>
      </c>
    </row>
    <row r="2" spans="1:10" ht="15" customHeight="1">
      <c r="A2" s="5" t="s">
        <v>96</v>
      </c>
      <c r="B2" s="48"/>
      <c r="C2" s="48"/>
      <c r="D2" s="33"/>
      <c r="E2" s="7">
        <v>36</v>
      </c>
      <c r="F2" s="7">
        <v>26</v>
      </c>
      <c r="G2" s="7"/>
      <c r="H2" s="9">
        <f aca="true" t="shared" si="0" ref="H2:H14">SUM(E2:G2)</f>
        <v>62</v>
      </c>
      <c r="I2" s="9">
        <f aca="true" t="shared" si="1" ref="I2:I11">COUNT(E2:G2)</f>
        <v>2</v>
      </c>
      <c r="J2" s="10">
        <f aca="true" t="shared" si="2" ref="J2:J14">H2/COUNT(E2:G2)</f>
        <v>31</v>
      </c>
    </row>
    <row r="3" spans="1:10" ht="15" customHeight="1">
      <c r="A3" s="5" t="s">
        <v>158</v>
      </c>
      <c r="B3" s="48"/>
      <c r="C3" s="48"/>
      <c r="D3" s="33"/>
      <c r="E3" s="7">
        <v>12</v>
      </c>
      <c r="F3" s="7">
        <v>25</v>
      </c>
      <c r="G3" s="7"/>
      <c r="H3" s="9">
        <f t="shared" si="0"/>
        <v>37</v>
      </c>
      <c r="I3" s="9">
        <f t="shared" si="1"/>
        <v>2</v>
      </c>
      <c r="J3" s="10">
        <f t="shared" si="2"/>
        <v>18.5</v>
      </c>
    </row>
    <row r="4" spans="1:10" ht="15" customHeight="1">
      <c r="A4" s="5" t="s">
        <v>97</v>
      </c>
      <c r="B4" s="48"/>
      <c r="C4" s="48"/>
      <c r="D4" s="33"/>
      <c r="E4" s="7">
        <v>17</v>
      </c>
      <c r="F4" s="7">
        <v>13</v>
      </c>
      <c r="G4" s="7"/>
      <c r="H4" s="9">
        <f t="shared" si="0"/>
        <v>30</v>
      </c>
      <c r="I4" s="9">
        <f>COUNT(E4:G4)</f>
        <v>2</v>
      </c>
      <c r="J4" s="10">
        <f t="shared" si="2"/>
        <v>15</v>
      </c>
    </row>
    <row r="5" spans="1:10" ht="15" customHeight="1">
      <c r="A5" s="5" t="s">
        <v>98</v>
      </c>
      <c r="B5" s="48"/>
      <c r="C5" s="48"/>
      <c r="D5" s="33"/>
      <c r="E5" s="7">
        <v>10</v>
      </c>
      <c r="F5" s="7">
        <v>16</v>
      </c>
      <c r="G5" s="7"/>
      <c r="H5" s="9">
        <f t="shared" si="0"/>
        <v>26</v>
      </c>
      <c r="I5" s="9">
        <f t="shared" si="1"/>
        <v>2</v>
      </c>
      <c r="J5" s="10">
        <f t="shared" si="2"/>
        <v>13</v>
      </c>
    </row>
    <row r="6" spans="1:10" ht="15" customHeight="1">
      <c r="A6" s="5" t="s">
        <v>23</v>
      </c>
      <c r="B6" s="48"/>
      <c r="C6" s="48"/>
      <c r="D6" s="33"/>
      <c r="E6" s="7">
        <v>17</v>
      </c>
      <c r="F6" s="7">
        <v>3</v>
      </c>
      <c r="G6" s="7"/>
      <c r="H6" s="9">
        <f t="shared" si="0"/>
        <v>20</v>
      </c>
      <c r="I6" s="9">
        <f t="shared" si="1"/>
        <v>2</v>
      </c>
      <c r="J6" s="10">
        <f t="shared" si="2"/>
        <v>10</v>
      </c>
    </row>
    <row r="7" spans="1:10" ht="15" customHeight="1">
      <c r="A7" s="5" t="s">
        <v>161</v>
      </c>
      <c r="B7" s="48"/>
      <c r="C7" s="48"/>
      <c r="D7" s="33"/>
      <c r="E7" s="7"/>
      <c r="F7" s="7">
        <v>7</v>
      </c>
      <c r="G7" s="7"/>
      <c r="H7" s="9">
        <f t="shared" si="0"/>
        <v>7</v>
      </c>
      <c r="I7" s="9">
        <f t="shared" si="1"/>
        <v>1</v>
      </c>
      <c r="J7" s="10">
        <f t="shared" si="2"/>
        <v>7</v>
      </c>
    </row>
    <row r="8" spans="1:10" ht="15" customHeight="1">
      <c r="A8" s="5" t="s">
        <v>99</v>
      </c>
      <c r="B8" s="48"/>
      <c r="C8" s="49"/>
      <c r="D8" s="33"/>
      <c r="E8" s="14">
        <v>6</v>
      </c>
      <c r="F8" s="14">
        <v>5</v>
      </c>
      <c r="G8" s="7"/>
      <c r="H8" s="9">
        <f t="shared" si="0"/>
        <v>11</v>
      </c>
      <c r="I8" s="9">
        <f t="shared" si="1"/>
        <v>2</v>
      </c>
      <c r="J8" s="10">
        <f t="shared" si="2"/>
        <v>5.5</v>
      </c>
    </row>
    <row r="9" spans="1:10" ht="15" customHeight="1">
      <c r="A9" s="5" t="s">
        <v>100</v>
      </c>
      <c r="B9" s="48"/>
      <c r="C9" s="48"/>
      <c r="D9" s="33"/>
      <c r="E9" s="7">
        <v>4</v>
      </c>
      <c r="F9" s="7">
        <v>4</v>
      </c>
      <c r="G9" s="7"/>
      <c r="H9" s="9">
        <f t="shared" si="0"/>
        <v>8</v>
      </c>
      <c r="I9" s="9">
        <f t="shared" si="1"/>
        <v>2</v>
      </c>
      <c r="J9" s="10">
        <f t="shared" si="2"/>
        <v>4</v>
      </c>
    </row>
    <row r="10" spans="1:10" ht="15" customHeight="1">
      <c r="A10" s="5" t="s">
        <v>159</v>
      </c>
      <c r="B10" s="48"/>
      <c r="C10" s="49"/>
      <c r="D10" s="33"/>
      <c r="E10" s="7"/>
      <c r="F10" s="7">
        <v>3</v>
      </c>
      <c r="G10" s="7"/>
      <c r="H10" s="9">
        <f t="shared" si="0"/>
        <v>3</v>
      </c>
      <c r="I10" s="9">
        <f t="shared" si="1"/>
        <v>1</v>
      </c>
      <c r="J10" s="10">
        <f t="shared" si="2"/>
        <v>3</v>
      </c>
    </row>
    <row r="11" spans="1:10" ht="15" customHeight="1">
      <c r="A11" s="5" t="s">
        <v>160</v>
      </c>
      <c r="B11" s="48"/>
      <c r="C11" s="48"/>
      <c r="D11" s="33"/>
      <c r="E11" s="7"/>
      <c r="F11" s="7">
        <v>1</v>
      </c>
      <c r="G11" s="7"/>
      <c r="H11" s="9">
        <f>SUM(E11:G11)</f>
        <v>1</v>
      </c>
      <c r="I11" s="9">
        <f t="shared" si="1"/>
        <v>1</v>
      </c>
      <c r="J11" s="10">
        <f t="shared" si="2"/>
        <v>1</v>
      </c>
    </row>
    <row r="12" spans="1:10" ht="15" customHeight="1">
      <c r="A12" s="15" t="s">
        <v>11</v>
      </c>
      <c r="B12" s="42"/>
      <c r="C12" s="42"/>
      <c r="D12" s="42"/>
      <c r="E12" s="44">
        <f>SUM(E2:E11)</f>
        <v>102</v>
      </c>
      <c r="F12" s="44">
        <f>SUM(F2:F11)</f>
        <v>103</v>
      </c>
      <c r="G12" s="44"/>
      <c r="H12" s="44">
        <f t="shared" si="0"/>
        <v>205</v>
      </c>
      <c r="I12" s="44"/>
      <c r="J12" s="16">
        <f t="shared" si="2"/>
        <v>102.5</v>
      </c>
    </row>
    <row r="13" spans="1:10" ht="12.75">
      <c r="A13" s="17" t="s">
        <v>12</v>
      </c>
      <c r="B13" s="45"/>
      <c r="C13" s="45"/>
      <c r="D13" s="45"/>
      <c r="E13" s="17">
        <v>89</v>
      </c>
      <c r="F13" s="17">
        <v>96</v>
      </c>
      <c r="G13" s="17"/>
      <c r="H13" s="18">
        <f t="shared" si="0"/>
        <v>185</v>
      </c>
      <c r="I13" s="18"/>
      <c r="J13" s="16">
        <f t="shared" si="2"/>
        <v>92.5</v>
      </c>
    </row>
    <row r="14" spans="1:10" ht="12.75">
      <c r="A14" s="17" t="s">
        <v>13</v>
      </c>
      <c r="B14" s="45"/>
      <c r="C14" s="45"/>
      <c r="D14" s="45"/>
      <c r="E14" s="20">
        <f>E12-E13</f>
        <v>13</v>
      </c>
      <c r="F14" s="20">
        <f>F12-F13</f>
        <v>7</v>
      </c>
      <c r="G14" s="20"/>
      <c r="H14" s="31">
        <f t="shared" si="0"/>
        <v>20</v>
      </c>
      <c r="I14" s="31"/>
      <c r="J14" s="32">
        <f t="shared" si="2"/>
        <v>10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"/>
  <dimension ref="A1:K16"/>
  <sheetViews>
    <sheetView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I1" sqref="I1"/>
    </sheetView>
  </sheetViews>
  <sheetFormatPr defaultColWidth="11.421875" defaultRowHeight="12.75"/>
  <cols>
    <col min="1" max="1" width="10.7109375" style="0" bestFit="1" customWidth="1"/>
    <col min="2" max="2" width="3.57421875" style="0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6.8515625" style="0" customWidth="1"/>
    <col min="7" max="7" width="4.140625" style="0" customWidth="1"/>
    <col min="8" max="8" width="4.7109375" style="0" bestFit="1" customWidth="1"/>
    <col min="9" max="9" width="4.57421875" style="0" customWidth="1"/>
    <col min="10" max="10" width="5.8515625" style="0" customWidth="1"/>
    <col min="11" max="11" width="7.57421875" style="0" customWidth="1"/>
  </cols>
  <sheetData>
    <row r="1" spans="1:11" ht="42" customHeight="1">
      <c r="A1" s="1" t="s">
        <v>14</v>
      </c>
      <c r="B1" s="1" t="s">
        <v>1</v>
      </c>
      <c r="C1" s="1" t="s">
        <v>2</v>
      </c>
      <c r="D1" s="23" t="s">
        <v>3</v>
      </c>
      <c r="E1" s="24" t="s">
        <v>26</v>
      </c>
      <c r="F1" s="2" t="s">
        <v>101</v>
      </c>
      <c r="G1" s="2" t="s">
        <v>55</v>
      </c>
      <c r="H1" s="2" t="s">
        <v>124</v>
      </c>
      <c r="I1" s="2"/>
      <c r="J1" s="3" t="s">
        <v>4</v>
      </c>
      <c r="K1" s="4" t="s">
        <v>5</v>
      </c>
    </row>
    <row r="2" spans="1:11" ht="15" customHeight="1">
      <c r="A2" s="5" t="s">
        <v>144</v>
      </c>
      <c r="B2" s="33"/>
      <c r="C2" s="39"/>
      <c r="D2" s="40"/>
      <c r="E2" s="41"/>
      <c r="F2" s="14">
        <v>24</v>
      </c>
      <c r="G2" s="14"/>
      <c r="H2" s="14"/>
      <c r="I2" s="14"/>
      <c r="J2" s="36">
        <f aca="true" t="shared" si="0" ref="J2:J13">SUM(E2:H2)</f>
        <v>24</v>
      </c>
      <c r="K2" s="37">
        <f aca="true" t="shared" si="1" ref="K2:K13">J2/COUNT(E2:H2)</f>
        <v>24</v>
      </c>
    </row>
    <row r="3" spans="1:11" ht="15" customHeight="1">
      <c r="A3" s="5" t="s">
        <v>162</v>
      </c>
      <c r="B3" s="33"/>
      <c r="C3" s="33"/>
      <c r="D3" s="28"/>
      <c r="E3" s="34"/>
      <c r="F3" s="14"/>
      <c r="G3" s="14">
        <v>12</v>
      </c>
      <c r="H3" s="14">
        <v>22</v>
      </c>
      <c r="I3" s="14"/>
      <c r="J3" s="36">
        <f t="shared" si="0"/>
        <v>34</v>
      </c>
      <c r="K3" s="37">
        <f t="shared" si="1"/>
        <v>17</v>
      </c>
    </row>
    <row r="4" spans="1:11" ht="15" customHeight="1">
      <c r="A4" s="5" t="s">
        <v>64</v>
      </c>
      <c r="B4" s="33"/>
      <c r="C4" s="33"/>
      <c r="D4" s="28"/>
      <c r="E4" s="34">
        <v>16</v>
      </c>
      <c r="F4" s="14">
        <v>24</v>
      </c>
      <c r="G4" s="14">
        <v>14</v>
      </c>
      <c r="H4" s="14">
        <v>6</v>
      </c>
      <c r="I4" s="14"/>
      <c r="J4" s="36">
        <f t="shared" si="0"/>
        <v>60</v>
      </c>
      <c r="K4" s="37">
        <f t="shared" si="1"/>
        <v>15</v>
      </c>
    </row>
    <row r="5" spans="1:11" ht="15" customHeight="1">
      <c r="A5" s="5" t="s">
        <v>66</v>
      </c>
      <c r="B5" s="33"/>
      <c r="C5" s="33"/>
      <c r="D5" s="28"/>
      <c r="E5" s="34">
        <v>9</v>
      </c>
      <c r="F5" s="14">
        <v>9</v>
      </c>
      <c r="G5" s="14"/>
      <c r="H5" s="14">
        <v>20</v>
      </c>
      <c r="I5" s="14"/>
      <c r="J5" s="36">
        <f t="shared" si="0"/>
        <v>38</v>
      </c>
      <c r="K5" s="37">
        <f t="shared" si="1"/>
        <v>12.666666666666666</v>
      </c>
    </row>
    <row r="6" spans="1:11" ht="15" customHeight="1">
      <c r="A6" s="5" t="s">
        <v>63</v>
      </c>
      <c r="B6" s="33"/>
      <c r="C6" s="33"/>
      <c r="D6" s="28"/>
      <c r="E6" s="34">
        <v>17</v>
      </c>
      <c r="F6" s="14"/>
      <c r="G6" s="14">
        <v>5</v>
      </c>
      <c r="H6" s="14">
        <v>6</v>
      </c>
      <c r="I6" s="14"/>
      <c r="J6" s="36">
        <f t="shared" si="0"/>
        <v>28</v>
      </c>
      <c r="K6" s="37">
        <f t="shared" si="1"/>
        <v>9.333333333333334</v>
      </c>
    </row>
    <row r="7" spans="1:11" ht="15" customHeight="1">
      <c r="A7" s="5" t="s">
        <v>145</v>
      </c>
      <c r="B7" s="33"/>
      <c r="C7" s="33"/>
      <c r="D7" s="28"/>
      <c r="E7" s="34">
        <v>10</v>
      </c>
      <c r="F7" s="14">
        <v>9</v>
      </c>
      <c r="G7" s="14"/>
      <c r="H7" s="14">
        <v>9</v>
      </c>
      <c r="I7" s="38"/>
      <c r="J7" s="36">
        <f t="shared" si="0"/>
        <v>28</v>
      </c>
      <c r="K7" s="37">
        <f t="shared" si="1"/>
        <v>9.333333333333334</v>
      </c>
    </row>
    <row r="8" spans="1:11" ht="15" customHeight="1">
      <c r="A8" s="5" t="s">
        <v>65</v>
      </c>
      <c r="B8" s="33"/>
      <c r="C8" s="33"/>
      <c r="D8" s="28"/>
      <c r="E8" s="34">
        <v>11</v>
      </c>
      <c r="F8" s="14">
        <v>9</v>
      </c>
      <c r="G8" s="14">
        <v>8</v>
      </c>
      <c r="H8" s="14">
        <v>5</v>
      </c>
      <c r="I8" s="14"/>
      <c r="J8" s="36">
        <f t="shared" si="0"/>
        <v>33</v>
      </c>
      <c r="K8" s="37">
        <f t="shared" si="1"/>
        <v>8.25</v>
      </c>
    </row>
    <row r="9" spans="1:11" ht="15" customHeight="1">
      <c r="A9" s="5" t="s">
        <v>67</v>
      </c>
      <c r="B9" s="33"/>
      <c r="C9" s="33"/>
      <c r="D9" s="28"/>
      <c r="E9" s="34">
        <v>7</v>
      </c>
      <c r="F9" s="14">
        <v>13</v>
      </c>
      <c r="G9" s="14"/>
      <c r="H9" s="14">
        <v>4</v>
      </c>
      <c r="I9" s="14"/>
      <c r="J9" s="36">
        <f t="shared" si="0"/>
        <v>24</v>
      </c>
      <c r="K9" s="37">
        <f t="shared" si="1"/>
        <v>8</v>
      </c>
    </row>
    <row r="10" spans="1:11" ht="15" customHeight="1">
      <c r="A10" s="5" t="s">
        <v>69</v>
      </c>
      <c r="B10" s="33"/>
      <c r="C10" s="33"/>
      <c r="D10" s="28"/>
      <c r="E10" s="34">
        <v>2</v>
      </c>
      <c r="F10" s="14"/>
      <c r="G10" s="14">
        <v>15</v>
      </c>
      <c r="H10" s="14">
        <v>6</v>
      </c>
      <c r="I10" s="14"/>
      <c r="J10" s="36">
        <f t="shared" si="0"/>
        <v>23</v>
      </c>
      <c r="K10" s="37">
        <f t="shared" si="1"/>
        <v>7.666666666666667</v>
      </c>
    </row>
    <row r="11" spans="1:11" ht="15" customHeight="1">
      <c r="A11" s="5" t="s">
        <v>147</v>
      </c>
      <c r="B11" s="33"/>
      <c r="C11" s="33"/>
      <c r="D11" s="28"/>
      <c r="E11" s="34"/>
      <c r="F11" s="14">
        <v>2</v>
      </c>
      <c r="G11" s="14">
        <v>4</v>
      </c>
      <c r="H11" s="14">
        <v>16</v>
      </c>
      <c r="I11" s="14"/>
      <c r="J11" s="36">
        <f t="shared" si="0"/>
        <v>22</v>
      </c>
      <c r="K11" s="37">
        <f t="shared" si="1"/>
        <v>7.333333333333333</v>
      </c>
    </row>
    <row r="12" spans="1:11" ht="15" customHeight="1">
      <c r="A12" s="5" t="s">
        <v>146</v>
      </c>
      <c r="B12" s="33"/>
      <c r="C12" s="33"/>
      <c r="D12" s="28"/>
      <c r="E12" s="34"/>
      <c r="F12" s="14">
        <v>6</v>
      </c>
      <c r="G12" s="14">
        <v>7</v>
      </c>
      <c r="H12" s="14">
        <v>2</v>
      </c>
      <c r="I12" s="14"/>
      <c r="J12" s="36">
        <f t="shared" si="0"/>
        <v>15</v>
      </c>
      <c r="K12" s="37">
        <f t="shared" si="1"/>
        <v>5</v>
      </c>
    </row>
    <row r="13" spans="1:11" ht="15" customHeight="1">
      <c r="A13" s="5" t="s">
        <v>68</v>
      </c>
      <c r="B13" s="33"/>
      <c r="C13" s="33"/>
      <c r="D13" s="28"/>
      <c r="E13" s="34">
        <v>3</v>
      </c>
      <c r="F13" s="14">
        <v>7</v>
      </c>
      <c r="G13" s="14"/>
      <c r="H13" s="14"/>
      <c r="I13" s="14"/>
      <c r="J13" s="36">
        <f t="shared" si="0"/>
        <v>10</v>
      </c>
      <c r="K13" s="37">
        <f t="shared" si="1"/>
        <v>5</v>
      </c>
    </row>
    <row r="14" spans="1:11" ht="15" customHeight="1">
      <c r="A14" s="42" t="s">
        <v>11</v>
      </c>
      <c r="B14" s="43"/>
      <c r="C14" s="43"/>
      <c r="D14" s="43"/>
      <c r="E14" s="44">
        <f>SUM(E2:E13)</f>
        <v>75</v>
      </c>
      <c r="F14" s="44">
        <f>SUM(F2:F13)</f>
        <v>103</v>
      </c>
      <c r="G14" s="44">
        <f>SUM(G2:G13)</f>
        <v>65</v>
      </c>
      <c r="H14" s="44">
        <f>SUM(H2:H13)</f>
        <v>96</v>
      </c>
      <c r="I14" s="44"/>
      <c r="J14" s="44">
        <f>SUM(E14:I14)</f>
        <v>339</v>
      </c>
      <c r="K14" s="16">
        <f>J14/COUNT(E14:I14)</f>
        <v>84.75</v>
      </c>
    </row>
    <row r="15" spans="1:11" ht="12.75">
      <c r="A15" s="45" t="s">
        <v>12</v>
      </c>
      <c r="B15" s="46"/>
      <c r="C15" s="46"/>
      <c r="D15" s="46"/>
      <c r="E15" s="17">
        <v>79</v>
      </c>
      <c r="F15" s="17">
        <v>76</v>
      </c>
      <c r="G15" s="17">
        <v>90</v>
      </c>
      <c r="H15" s="17">
        <v>90</v>
      </c>
      <c r="I15" s="17"/>
      <c r="J15" s="18">
        <f>SUM(E15:I15)</f>
        <v>335</v>
      </c>
      <c r="K15" s="16">
        <f>J15/COUNT(E15:I15)</f>
        <v>83.75</v>
      </c>
    </row>
    <row r="16" spans="1:11" ht="12.75">
      <c r="A16" s="45" t="s">
        <v>13</v>
      </c>
      <c r="B16" s="17"/>
      <c r="C16" s="17"/>
      <c r="D16" s="17"/>
      <c r="E16" s="19">
        <f>E14-E15</f>
        <v>-4</v>
      </c>
      <c r="F16" s="20">
        <f>F14-F15</f>
        <v>27</v>
      </c>
      <c r="G16" s="19">
        <f>G14-G15</f>
        <v>-25</v>
      </c>
      <c r="H16" s="20">
        <f>H14-H15</f>
        <v>6</v>
      </c>
      <c r="I16" s="20"/>
      <c r="J16" s="31">
        <f>SUM(E16:I16)</f>
        <v>4</v>
      </c>
      <c r="K16" s="32">
        <f>J16/COUNT(E16:I16)</f>
        <v>1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I14"/>
  <sheetViews>
    <sheetView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1" sqref="G1"/>
    </sheetView>
  </sheetViews>
  <sheetFormatPr defaultColWidth="11.421875" defaultRowHeight="12.75"/>
  <cols>
    <col min="1" max="1" width="10.7109375" style="0" bestFit="1" customWidth="1"/>
    <col min="2" max="2" width="3.57421875" style="0" customWidth="1"/>
    <col min="3" max="3" width="4.421875" style="0" bestFit="1" customWidth="1"/>
    <col min="4" max="4" width="4.8515625" style="0" bestFit="1" customWidth="1"/>
    <col min="5" max="5" width="5.140625" style="0" customWidth="1"/>
    <col min="6" max="6" width="4.28125" style="0" bestFit="1" customWidth="1"/>
    <col min="7" max="7" width="4.57421875" style="0" customWidth="1"/>
    <col min="8" max="8" width="5.8515625" style="0" customWidth="1"/>
    <col min="9" max="9" width="7.57421875" style="0" customWidth="1"/>
  </cols>
  <sheetData>
    <row r="1" spans="1:9" ht="42" customHeight="1">
      <c r="A1" s="1" t="s">
        <v>14</v>
      </c>
      <c r="B1" s="1" t="s">
        <v>1</v>
      </c>
      <c r="C1" s="1" t="s">
        <v>2</v>
      </c>
      <c r="D1" s="23" t="s">
        <v>3</v>
      </c>
      <c r="E1" s="24" t="s">
        <v>26</v>
      </c>
      <c r="F1" s="2" t="s">
        <v>55</v>
      </c>
      <c r="G1" s="2"/>
      <c r="H1" s="3" t="s">
        <v>4</v>
      </c>
      <c r="I1" s="4" t="s">
        <v>5</v>
      </c>
    </row>
    <row r="2" spans="1:9" ht="15" customHeight="1">
      <c r="A2" s="5" t="s">
        <v>18</v>
      </c>
      <c r="B2" s="33"/>
      <c r="C2" s="33"/>
      <c r="D2" s="28"/>
      <c r="E2" s="34">
        <v>31</v>
      </c>
      <c r="F2" s="14">
        <v>16</v>
      </c>
      <c r="G2" s="14"/>
      <c r="H2" s="36">
        <f aca="true" t="shared" si="0" ref="H2:H11">SUM(E2:F2)</f>
        <v>47</v>
      </c>
      <c r="I2" s="37">
        <f aca="true" t="shared" si="1" ref="I2:I11">H2/COUNT(E2:F2)</f>
        <v>23.5</v>
      </c>
    </row>
    <row r="3" spans="1:9" ht="15" customHeight="1">
      <c r="A3" s="5" t="s">
        <v>151</v>
      </c>
      <c r="B3" s="33"/>
      <c r="C3" s="33"/>
      <c r="D3" s="28"/>
      <c r="E3" s="34">
        <v>12</v>
      </c>
      <c r="F3" s="14">
        <v>33</v>
      </c>
      <c r="G3" s="14"/>
      <c r="H3" s="36">
        <f t="shared" si="0"/>
        <v>45</v>
      </c>
      <c r="I3" s="37">
        <f t="shared" si="1"/>
        <v>22.5</v>
      </c>
    </row>
    <row r="4" spans="1:9" ht="15" customHeight="1">
      <c r="A4" s="5" t="s">
        <v>20</v>
      </c>
      <c r="B4" s="33"/>
      <c r="C4" s="33"/>
      <c r="D4" s="28"/>
      <c r="E4" s="34">
        <v>12</v>
      </c>
      <c r="F4" s="14">
        <v>19</v>
      </c>
      <c r="G4" s="14"/>
      <c r="H4" s="36">
        <f t="shared" si="0"/>
        <v>31</v>
      </c>
      <c r="I4" s="37">
        <f t="shared" si="1"/>
        <v>15.5</v>
      </c>
    </row>
    <row r="5" spans="1:9" ht="15" customHeight="1">
      <c r="A5" s="5" t="s">
        <v>19</v>
      </c>
      <c r="B5" s="33"/>
      <c r="C5" s="33"/>
      <c r="D5" s="28"/>
      <c r="E5" s="34">
        <v>8</v>
      </c>
      <c r="F5" s="14">
        <v>11</v>
      </c>
      <c r="G5" s="14"/>
      <c r="H5" s="36">
        <f t="shared" si="0"/>
        <v>19</v>
      </c>
      <c r="I5" s="37">
        <f t="shared" si="1"/>
        <v>9.5</v>
      </c>
    </row>
    <row r="6" spans="1:9" ht="15" customHeight="1">
      <c r="A6" s="5" t="s">
        <v>184</v>
      </c>
      <c r="B6" s="33"/>
      <c r="C6" s="33"/>
      <c r="D6" s="28"/>
      <c r="E6" s="34"/>
      <c r="F6" s="14">
        <v>5</v>
      </c>
      <c r="G6" s="14"/>
      <c r="H6" s="36">
        <f t="shared" si="0"/>
        <v>5</v>
      </c>
      <c r="I6" s="37">
        <f t="shared" si="1"/>
        <v>5</v>
      </c>
    </row>
    <row r="7" spans="1:9" ht="15" customHeight="1">
      <c r="A7" s="5" t="s">
        <v>129</v>
      </c>
      <c r="B7" s="33"/>
      <c r="C7" s="33"/>
      <c r="D7" s="28"/>
      <c r="E7" s="34">
        <v>9</v>
      </c>
      <c r="F7" s="14">
        <v>0</v>
      </c>
      <c r="G7" s="38"/>
      <c r="H7" s="36">
        <f t="shared" si="0"/>
        <v>9</v>
      </c>
      <c r="I7" s="37">
        <f t="shared" si="1"/>
        <v>4.5</v>
      </c>
    </row>
    <row r="8" spans="1:9" ht="15" customHeight="1">
      <c r="A8" s="5" t="s">
        <v>153</v>
      </c>
      <c r="B8" s="33"/>
      <c r="C8" s="39"/>
      <c r="D8" s="40"/>
      <c r="E8" s="41">
        <v>5</v>
      </c>
      <c r="F8" s="14">
        <v>4</v>
      </c>
      <c r="G8" s="14"/>
      <c r="H8" s="36">
        <f t="shared" si="0"/>
        <v>9</v>
      </c>
      <c r="I8" s="37">
        <f t="shared" si="1"/>
        <v>4.5</v>
      </c>
    </row>
    <row r="9" spans="1:9" ht="15" customHeight="1">
      <c r="A9" s="5" t="s">
        <v>21</v>
      </c>
      <c r="B9" s="33"/>
      <c r="C9" s="33"/>
      <c r="D9" s="28"/>
      <c r="E9" s="34">
        <v>2</v>
      </c>
      <c r="F9" s="14">
        <v>6</v>
      </c>
      <c r="G9" s="14"/>
      <c r="H9" s="36">
        <f t="shared" si="0"/>
        <v>8</v>
      </c>
      <c r="I9" s="37">
        <f t="shared" si="1"/>
        <v>4</v>
      </c>
    </row>
    <row r="10" spans="1:9" ht="15" customHeight="1">
      <c r="A10" s="5" t="s">
        <v>152</v>
      </c>
      <c r="B10" s="33"/>
      <c r="C10" s="33"/>
      <c r="D10" s="28"/>
      <c r="E10" s="34">
        <v>4</v>
      </c>
      <c r="F10" s="14">
        <v>2</v>
      </c>
      <c r="G10" s="14"/>
      <c r="H10" s="36">
        <f t="shared" si="0"/>
        <v>6</v>
      </c>
      <c r="I10" s="37">
        <f t="shared" si="1"/>
        <v>3</v>
      </c>
    </row>
    <row r="11" spans="1:9" ht="15" customHeight="1">
      <c r="A11" s="5" t="s">
        <v>22</v>
      </c>
      <c r="B11" s="33"/>
      <c r="C11" s="33"/>
      <c r="D11" s="28"/>
      <c r="E11" s="34">
        <v>3</v>
      </c>
      <c r="F11" s="14"/>
      <c r="G11" s="14"/>
      <c r="H11" s="36">
        <f t="shared" si="0"/>
        <v>3</v>
      </c>
      <c r="I11" s="37">
        <f t="shared" si="1"/>
        <v>3</v>
      </c>
    </row>
    <row r="12" spans="1:9" ht="15" customHeight="1">
      <c r="A12" s="42" t="s">
        <v>11</v>
      </c>
      <c r="B12" s="43"/>
      <c r="C12" s="43"/>
      <c r="D12" s="43"/>
      <c r="E12" s="44">
        <f>SUM(E2:E11)+1</f>
        <v>87</v>
      </c>
      <c r="F12" s="44">
        <f>SUM(F2:F11)</f>
        <v>96</v>
      </c>
      <c r="G12" s="44"/>
      <c r="H12" s="44">
        <f>SUM(E12:G12)</f>
        <v>183</v>
      </c>
      <c r="I12" s="16">
        <f>H12/COUNT(E12:G12)</f>
        <v>91.5</v>
      </c>
    </row>
    <row r="13" spans="1:9" ht="12.75">
      <c r="A13" s="45" t="s">
        <v>12</v>
      </c>
      <c r="B13" s="46"/>
      <c r="C13" s="46"/>
      <c r="D13" s="46"/>
      <c r="E13" s="17">
        <v>69</v>
      </c>
      <c r="F13" s="17">
        <v>72</v>
      </c>
      <c r="G13" s="17"/>
      <c r="H13" s="18">
        <f>SUM(E13:G13)</f>
        <v>141</v>
      </c>
      <c r="I13" s="16">
        <f>H13/COUNT(E13:G13)</f>
        <v>70.5</v>
      </c>
    </row>
    <row r="14" spans="1:9" ht="12.75">
      <c r="A14" s="45" t="s">
        <v>13</v>
      </c>
      <c r="B14" s="17"/>
      <c r="C14" s="17"/>
      <c r="D14" s="17"/>
      <c r="E14" s="20">
        <f>E12-E13</f>
        <v>18</v>
      </c>
      <c r="F14" s="20">
        <f>F12-F13</f>
        <v>24</v>
      </c>
      <c r="G14" s="20"/>
      <c r="H14" s="31">
        <f>SUM(E14:G14)</f>
        <v>42</v>
      </c>
      <c r="I14" s="32">
        <f>H14/COUNT(E14:G14)</f>
        <v>21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I14"/>
  <sheetViews>
    <sheetView workbookViewId="0" topLeftCell="A1">
      <pane xSplit="4" ySplit="1" topLeftCell="E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2" sqref="G2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4.57421875" style="0" customWidth="1"/>
    <col min="6" max="6" width="5.28125" style="0" customWidth="1"/>
    <col min="7" max="7" width="4.421875" style="0" customWidth="1"/>
    <col min="8" max="8" width="6.28125" style="0" bestFit="1" customWidth="1"/>
    <col min="9" max="9" width="7.8515625" style="0" bestFit="1" customWidth="1"/>
    <col min="10" max="10" width="8.140625" style="0" customWidth="1"/>
  </cols>
  <sheetData>
    <row r="1" spans="1:9" ht="45.75" customHeight="1">
      <c r="A1" s="1" t="s">
        <v>14</v>
      </c>
      <c r="B1" s="1" t="s">
        <v>1</v>
      </c>
      <c r="C1" s="1" t="s">
        <v>2</v>
      </c>
      <c r="D1" s="23" t="s">
        <v>3</v>
      </c>
      <c r="E1" s="24" t="s">
        <v>55</v>
      </c>
      <c r="F1" s="25" t="s">
        <v>26</v>
      </c>
      <c r="G1" s="26"/>
      <c r="H1" s="27" t="s">
        <v>4</v>
      </c>
      <c r="I1" s="4" t="s">
        <v>5</v>
      </c>
    </row>
    <row r="2" spans="1:9" ht="15" customHeight="1">
      <c r="A2" s="5" t="s">
        <v>58</v>
      </c>
      <c r="B2" s="6"/>
      <c r="C2" s="6"/>
      <c r="D2" s="28"/>
      <c r="E2" s="29">
        <v>8</v>
      </c>
      <c r="F2" s="6">
        <v>19</v>
      </c>
      <c r="G2" s="6"/>
      <c r="H2" s="9">
        <f aca="true" t="shared" si="0" ref="H2:H14">SUM(E2:G2)</f>
        <v>27</v>
      </c>
      <c r="I2" s="10">
        <f>H2/COUNT(E2:G2)</f>
        <v>13.5</v>
      </c>
    </row>
    <row r="3" spans="1:9" ht="15" customHeight="1">
      <c r="A3" s="5" t="s">
        <v>15</v>
      </c>
      <c r="B3" s="6"/>
      <c r="C3" s="6"/>
      <c r="D3" s="28"/>
      <c r="E3" s="29">
        <v>10</v>
      </c>
      <c r="F3" s="6">
        <v>13</v>
      </c>
      <c r="G3" s="6"/>
      <c r="H3" s="9">
        <f t="shared" si="0"/>
        <v>23</v>
      </c>
      <c r="I3" s="10">
        <f>H3/COUNT(E3:G3)</f>
        <v>11.5</v>
      </c>
    </row>
    <row r="4" spans="1:9" ht="15" customHeight="1">
      <c r="A4" s="5" t="s">
        <v>56</v>
      </c>
      <c r="B4" s="6"/>
      <c r="C4" s="6"/>
      <c r="D4" s="28"/>
      <c r="E4" s="29">
        <v>11</v>
      </c>
      <c r="F4" s="6"/>
      <c r="G4" s="6"/>
      <c r="H4" s="9">
        <f t="shared" si="0"/>
        <v>11</v>
      </c>
      <c r="I4" s="10">
        <f>H4/COUNT(E4:G4)</f>
        <v>11</v>
      </c>
    </row>
    <row r="5" spans="1:9" ht="15" customHeight="1">
      <c r="A5" s="5" t="s">
        <v>59</v>
      </c>
      <c r="B5" s="6"/>
      <c r="C5" s="6"/>
      <c r="D5" s="28"/>
      <c r="E5" s="29">
        <v>11</v>
      </c>
      <c r="F5" s="6">
        <v>10</v>
      </c>
      <c r="G5" s="6"/>
      <c r="H5" s="9">
        <f t="shared" si="0"/>
        <v>21</v>
      </c>
      <c r="I5" s="10">
        <f>H5/COUNT(E5:G5)</f>
        <v>10.5</v>
      </c>
    </row>
    <row r="6" spans="1:9" ht="15" customHeight="1">
      <c r="A6" s="5" t="s">
        <v>61</v>
      </c>
      <c r="B6" s="6"/>
      <c r="C6" s="6"/>
      <c r="D6" s="28"/>
      <c r="E6" s="29">
        <v>11</v>
      </c>
      <c r="F6" s="6">
        <v>10</v>
      </c>
      <c r="G6" s="6"/>
      <c r="H6" s="9">
        <f t="shared" si="0"/>
        <v>21</v>
      </c>
      <c r="I6" s="10">
        <f>H6/COUNT(E6:G6)</f>
        <v>10.5</v>
      </c>
    </row>
    <row r="7" spans="1:9" ht="15" customHeight="1">
      <c r="A7" s="5" t="s">
        <v>57</v>
      </c>
      <c r="B7" s="6"/>
      <c r="C7" s="6"/>
      <c r="D7" s="28"/>
      <c r="E7" s="29">
        <v>4</v>
      </c>
      <c r="F7" s="6">
        <v>16</v>
      </c>
      <c r="G7" s="6"/>
      <c r="H7" s="9">
        <f t="shared" si="0"/>
        <v>20</v>
      </c>
      <c r="I7" s="10">
        <f>H7/COUNT(E7:G7)</f>
        <v>10</v>
      </c>
    </row>
    <row r="8" spans="1:9" ht="15" customHeight="1">
      <c r="A8" s="5" t="s">
        <v>16</v>
      </c>
      <c r="B8" s="6"/>
      <c r="C8" s="6"/>
      <c r="D8" s="28"/>
      <c r="E8" s="29">
        <v>11</v>
      </c>
      <c r="F8" s="6">
        <v>6</v>
      </c>
      <c r="G8" s="6"/>
      <c r="H8" s="9">
        <f t="shared" si="0"/>
        <v>17</v>
      </c>
      <c r="I8" s="10">
        <f>H8/COUNT(E8:G8)</f>
        <v>8.5</v>
      </c>
    </row>
    <row r="9" spans="1:9" ht="15" customHeight="1">
      <c r="A9" s="5" t="s">
        <v>157</v>
      </c>
      <c r="B9" s="6"/>
      <c r="C9" s="6"/>
      <c r="D9" s="28"/>
      <c r="E9" s="29"/>
      <c r="F9" s="6">
        <v>8</v>
      </c>
      <c r="G9" s="6"/>
      <c r="H9" s="9">
        <f t="shared" si="0"/>
        <v>8</v>
      </c>
      <c r="I9" s="10">
        <f>H9/COUNT(E9:G9)</f>
        <v>8</v>
      </c>
    </row>
    <row r="10" spans="1:9" ht="15" customHeight="1">
      <c r="A10" s="5" t="s">
        <v>17</v>
      </c>
      <c r="B10" s="6"/>
      <c r="C10" s="6"/>
      <c r="D10" s="28"/>
      <c r="E10" s="29">
        <v>6</v>
      </c>
      <c r="F10" s="6"/>
      <c r="G10" s="6"/>
      <c r="H10" s="9">
        <f t="shared" si="0"/>
        <v>6</v>
      </c>
      <c r="I10" s="10">
        <f>H10/COUNT(E10:G10)</f>
        <v>6</v>
      </c>
    </row>
    <row r="11" spans="1:9" ht="15" customHeight="1">
      <c r="A11" s="5" t="s">
        <v>60</v>
      </c>
      <c r="B11" s="6"/>
      <c r="C11" s="6"/>
      <c r="D11" s="28"/>
      <c r="E11" s="29">
        <v>0</v>
      </c>
      <c r="F11" s="6"/>
      <c r="G11" s="6"/>
      <c r="H11" s="9">
        <f t="shared" si="0"/>
        <v>0</v>
      </c>
      <c r="I11" s="10">
        <f>H11/COUNT(E11:G11)</f>
        <v>0</v>
      </c>
    </row>
    <row r="12" spans="1:9" ht="15" customHeight="1">
      <c r="A12" s="30" t="s">
        <v>11</v>
      </c>
      <c r="B12" s="30"/>
      <c r="C12" s="30"/>
      <c r="D12" s="30"/>
      <c r="E12" s="18">
        <f>SUM(E2:E11)+3</f>
        <v>75</v>
      </c>
      <c r="F12" s="18">
        <f>SUM(F2:F11)</f>
        <v>82</v>
      </c>
      <c r="G12" s="18"/>
      <c r="H12" s="18">
        <f t="shared" si="0"/>
        <v>157</v>
      </c>
      <c r="I12" s="16">
        <f>H12/COUNT(E12:G12)</f>
        <v>78.5</v>
      </c>
    </row>
    <row r="13" spans="1:9" ht="12.75">
      <c r="A13" s="17" t="s">
        <v>12</v>
      </c>
      <c r="B13" s="17"/>
      <c r="C13" s="17"/>
      <c r="D13" s="17"/>
      <c r="E13" s="17">
        <v>115</v>
      </c>
      <c r="F13" s="17">
        <v>86</v>
      </c>
      <c r="G13" s="17"/>
      <c r="H13" s="18">
        <f t="shared" si="0"/>
        <v>201</v>
      </c>
      <c r="I13" s="16">
        <f>H13/COUNT(E13:G13)</f>
        <v>100.5</v>
      </c>
    </row>
    <row r="14" spans="1:9" ht="12.75">
      <c r="A14" s="17" t="s">
        <v>13</v>
      </c>
      <c r="B14" s="17"/>
      <c r="C14" s="17"/>
      <c r="D14" s="17"/>
      <c r="E14" s="19">
        <f>E12-E13</f>
        <v>-40</v>
      </c>
      <c r="F14" s="19">
        <f>F12-F13</f>
        <v>-4</v>
      </c>
      <c r="G14" s="19"/>
      <c r="H14" s="21">
        <f t="shared" si="0"/>
        <v>-44</v>
      </c>
      <c r="I14" s="22">
        <f>H14/COUNT(E14:G14)</f>
        <v>-22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/>
  <dimension ref="A1:P15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1" sqref="P1"/>
    </sheetView>
  </sheetViews>
  <sheetFormatPr defaultColWidth="11.421875" defaultRowHeight="12.75"/>
  <cols>
    <col min="1" max="1" width="11.00390625" style="0" bestFit="1" customWidth="1"/>
    <col min="2" max="2" width="3.8515625" style="0" bestFit="1" customWidth="1"/>
    <col min="3" max="3" width="4.421875" style="0" bestFit="1" customWidth="1"/>
    <col min="4" max="4" width="4.8515625" style="0" bestFit="1" customWidth="1"/>
    <col min="5" max="5" width="7.421875" style="0" customWidth="1"/>
    <col min="6" max="6" width="5.28125" style="0" bestFit="1" customWidth="1"/>
    <col min="7" max="7" width="4.00390625" style="0" customWidth="1"/>
    <col min="8" max="8" width="7.7109375" style="0" customWidth="1"/>
    <col min="9" max="9" width="6.140625" style="0" customWidth="1"/>
    <col min="10" max="10" width="9.421875" style="0" customWidth="1"/>
    <col min="11" max="11" width="5.421875" style="0" customWidth="1"/>
    <col min="12" max="12" width="4.57421875" style="0" bestFit="1" customWidth="1"/>
    <col min="13" max="13" width="7.8515625" style="0" customWidth="1"/>
    <col min="14" max="14" width="6.7109375" style="0" customWidth="1"/>
    <col min="15" max="15" width="6.28125" style="0" bestFit="1" customWidth="1"/>
    <col min="16" max="16" width="7.8515625" style="0" bestFit="1" customWidth="1"/>
  </cols>
  <sheetData>
    <row r="1" spans="1:16" ht="32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85</v>
      </c>
      <c r="F1" s="2" t="s">
        <v>136</v>
      </c>
      <c r="G1" s="2" t="s">
        <v>55</v>
      </c>
      <c r="H1" s="2" t="s">
        <v>95</v>
      </c>
      <c r="I1" s="2" t="s">
        <v>164</v>
      </c>
      <c r="J1" s="2" t="s">
        <v>156</v>
      </c>
      <c r="K1" s="2" t="s">
        <v>26</v>
      </c>
      <c r="L1" s="2" t="s">
        <v>110</v>
      </c>
      <c r="M1" s="2" t="s">
        <v>126</v>
      </c>
      <c r="N1" s="2"/>
      <c r="O1" s="3" t="s">
        <v>4</v>
      </c>
      <c r="P1" s="4" t="s">
        <v>5</v>
      </c>
    </row>
    <row r="2" spans="1:16" ht="15" customHeight="1">
      <c r="A2" s="5" t="s">
        <v>6</v>
      </c>
      <c r="B2" s="6"/>
      <c r="C2" s="6"/>
      <c r="D2" s="6"/>
      <c r="E2" s="7">
        <v>12</v>
      </c>
      <c r="F2" s="7">
        <v>24</v>
      </c>
      <c r="G2" s="8">
        <v>18</v>
      </c>
      <c r="H2" s="7">
        <v>32</v>
      </c>
      <c r="I2" s="7">
        <v>26</v>
      </c>
      <c r="J2" s="7">
        <v>18</v>
      </c>
      <c r="K2" s="7">
        <v>11</v>
      </c>
      <c r="L2" s="7">
        <v>26</v>
      </c>
      <c r="M2" s="7">
        <v>36</v>
      </c>
      <c r="N2" s="7"/>
      <c r="O2" s="9">
        <f aca="true" t="shared" si="0" ref="O2:O15">SUM(E2:N2)</f>
        <v>203</v>
      </c>
      <c r="P2" s="10">
        <f aca="true" t="shared" si="1" ref="P2:P15">O2/COUNT(E2:N2)</f>
        <v>22.555555555555557</v>
      </c>
    </row>
    <row r="3" spans="1:16" ht="15" customHeight="1">
      <c r="A3" s="5" t="s">
        <v>7</v>
      </c>
      <c r="B3" s="13"/>
      <c r="C3" s="13"/>
      <c r="D3" s="13"/>
      <c r="E3" s="7">
        <v>17</v>
      </c>
      <c r="F3" s="7">
        <v>9</v>
      </c>
      <c r="G3" s="8">
        <v>4</v>
      </c>
      <c r="H3" s="7">
        <v>11</v>
      </c>
      <c r="I3" s="7">
        <v>13</v>
      </c>
      <c r="J3" s="7">
        <v>22</v>
      </c>
      <c r="K3" s="7">
        <v>11</v>
      </c>
      <c r="L3" s="7">
        <v>10</v>
      </c>
      <c r="M3" s="7">
        <v>15</v>
      </c>
      <c r="N3" s="7"/>
      <c r="O3" s="9">
        <f t="shared" si="0"/>
        <v>112</v>
      </c>
      <c r="P3" s="10">
        <f t="shared" si="1"/>
        <v>12.444444444444445</v>
      </c>
    </row>
    <row r="4" spans="1:16" ht="15" customHeight="1">
      <c r="A4" s="11" t="s">
        <v>120</v>
      </c>
      <c r="B4" s="12"/>
      <c r="C4" s="12"/>
      <c r="D4" s="12"/>
      <c r="E4" s="7">
        <v>10</v>
      </c>
      <c r="F4" s="7">
        <v>5</v>
      </c>
      <c r="G4" s="8">
        <v>21</v>
      </c>
      <c r="H4" s="7">
        <v>17</v>
      </c>
      <c r="I4" s="7">
        <v>17</v>
      </c>
      <c r="J4" s="7">
        <v>10</v>
      </c>
      <c r="K4" s="7">
        <v>5</v>
      </c>
      <c r="L4" s="7">
        <v>14</v>
      </c>
      <c r="M4" s="7">
        <v>5</v>
      </c>
      <c r="N4" s="7"/>
      <c r="O4" s="9">
        <f t="shared" si="0"/>
        <v>104</v>
      </c>
      <c r="P4" s="10">
        <f t="shared" si="1"/>
        <v>11.555555555555555</v>
      </c>
    </row>
    <row r="5" spans="1:16" ht="15" customHeight="1">
      <c r="A5" s="5" t="s">
        <v>121</v>
      </c>
      <c r="B5" s="6"/>
      <c r="C5" s="6"/>
      <c r="D5" s="6"/>
      <c r="E5" s="7">
        <v>2</v>
      </c>
      <c r="F5" s="7">
        <v>9</v>
      </c>
      <c r="G5" s="14">
        <v>13</v>
      </c>
      <c r="H5" s="7">
        <v>16</v>
      </c>
      <c r="I5" s="7">
        <v>17</v>
      </c>
      <c r="J5" s="7">
        <v>9</v>
      </c>
      <c r="K5" s="7">
        <v>9</v>
      </c>
      <c r="L5" s="7">
        <v>13</v>
      </c>
      <c r="M5" s="7">
        <v>11</v>
      </c>
      <c r="N5" s="7"/>
      <c r="O5" s="9">
        <f t="shared" si="0"/>
        <v>99</v>
      </c>
      <c r="P5" s="10">
        <f t="shared" si="1"/>
        <v>11</v>
      </c>
    </row>
    <row r="6" spans="1:16" ht="15" customHeight="1">
      <c r="A6" s="5" t="s">
        <v>9</v>
      </c>
      <c r="B6" s="6"/>
      <c r="C6" s="6"/>
      <c r="D6" s="6"/>
      <c r="E6" s="7">
        <v>20</v>
      </c>
      <c r="F6" s="7">
        <v>5</v>
      </c>
      <c r="G6" s="8">
        <v>11</v>
      </c>
      <c r="H6" s="7">
        <v>8</v>
      </c>
      <c r="I6" s="7"/>
      <c r="J6" s="7">
        <v>3</v>
      </c>
      <c r="K6" s="7"/>
      <c r="L6" s="7"/>
      <c r="M6" s="7">
        <v>9</v>
      </c>
      <c r="N6" s="7"/>
      <c r="O6" s="9">
        <f t="shared" si="0"/>
        <v>56</v>
      </c>
      <c r="P6" s="10">
        <f t="shared" si="1"/>
        <v>9.333333333333334</v>
      </c>
    </row>
    <row r="7" spans="1:16" ht="15" customHeight="1">
      <c r="A7" s="5" t="s">
        <v>139</v>
      </c>
      <c r="B7" s="6"/>
      <c r="C7" s="6"/>
      <c r="D7" s="6"/>
      <c r="E7" s="7"/>
      <c r="F7" s="7">
        <v>6</v>
      </c>
      <c r="G7" s="8">
        <v>6</v>
      </c>
      <c r="H7" s="7"/>
      <c r="I7" s="7"/>
      <c r="J7" s="7"/>
      <c r="K7" s="7">
        <v>7</v>
      </c>
      <c r="L7" s="7">
        <v>5</v>
      </c>
      <c r="M7" s="7">
        <v>19</v>
      </c>
      <c r="N7" s="7"/>
      <c r="O7" s="9">
        <f t="shared" si="0"/>
        <v>43</v>
      </c>
      <c r="P7" s="10">
        <f t="shared" si="1"/>
        <v>8.6</v>
      </c>
    </row>
    <row r="8" spans="1:16" ht="15" customHeight="1">
      <c r="A8" s="5" t="s">
        <v>122</v>
      </c>
      <c r="B8" s="13"/>
      <c r="C8" s="13"/>
      <c r="D8" s="13"/>
      <c r="E8" s="7">
        <v>9</v>
      </c>
      <c r="F8" s="7">
        <v>8</v>
      </c>
      <c r="G8" s="8"/>
      <c r="H8" s="7"/>
      <c r="I8" s="7"/>
      <c r="J8" s="7">
        <v>10</v>
      </c>
      <c r="K8" s="7"/>
      <c r="L8" s="7"/>
      <c r="M8" s="7">
        <v>4</v>
      </c>
      <c r="N8" s="7"/>
      <c r="O8" s="9">
        <f t="shared" si="0"/>
        <v>31</v>
      </c>
      <c r="P8" s="10">
        <f t="shared" si="1"/>
        <v>7.75</v>
      </c>
    </row>
    <row r="9" spans="1:16" ht="15" customHeight="1">
      <c r="A9" s="5" t="s">
        <v>8</v>
      </c>
      <c r="B9" s="13"/>
      <c r="C9" s="13"/>
      <c r="D9" s="13"/>
      <c r="E9" s="7">
        <v>4</v>
      </c>
      <c r="F9" s="7"/>
      <c r="G9" s="8">
        <v>5</v>
      </c>
      <c r="H9" s="7">
        <v>4</v>
      </c>
      <c r="I9" s="7">
        <v>4</v>
      </c>
      <c r="J9" s="7">
        <v>14</v>
      </c>
      <c r="K9" s="7">
        <v>10</v>
      </c>
      <c r="L9" s="7">
        <v>6</v>
      </c>
      <c r="M9" s="7">
        <v>11</v>
      </c>
      <c r="N9" s="7"/>
      <c r="O9" s="9">
        <f>SUM(E9:N9)</f>
        <v>58</v>
      </c>
      <c r="P9" s="10">
        <f t="shared" si="1"/>
        <v>7.25</v>
      </c>
    </row>
    <row r="10" spans="1:16" ht="15" customHeight="1">
      <c r="A10" s="5" t="s">
        <v>138</v>
      </c>
      <c r="B10" s="13"/>
      <c r="C10" s="13"/>
      <c r="D10" s="13"/>
      <c r="E10" s="7"/>
      <c r="F10" s="7">
        <v>5</v>
      </c>
      <c r="G10" s="14">
        <v>0</v>
      </c>
      <c r="H10" s="7">
        <v>6</v>
      </c>
      <c r="I10" s="7"/>
      <c r="J10" s="7">
        <v>2</v>
      </c>
      <c r="K10" s="7">
        <v>10</v>
      </c>
      <c r="L10" s="7">
        <v>14</v>
      </c>
      <c r="M10" s="7"/>
      <c r="N10" s="7"/>
      <c r="O10" s="9">
        <f t="shared" si="0"/>
        <v>37</v>
      </c>
      <c r="P10" s="10">
        <f t="shared" si="1"/>
        <v>6.166666666666667</v>
      </c>
    </row>
    <row r="11" spans="1:16" ht="15" customHeight="1">
      <c r="A11" s="5" t="s">
        <v>123</v>
      </c>
      <c r="B11" s="13"/>
      <c r="C11" s="13"/>
      <c r="D11" s="13"/>
      <c r="E11" s="7">
        <v>12</v>
      </c>
      <c r="F11" s="7" t="s">
        <v>137</v>
      </c>
      <c r="G11" s="7">
        <v>2</v>
      </c>
      <c r="H11" s="7">
        <v>0</v>
      </c>
      <c r="I11" s="7">
        <v>5</v>
      </c>
      <c r="J11" s="7"/>
      <c r="K11" s="7">
        <v>11</v>
      </c>
      <c r="L11" s="7"/>
      <c r="M11" s="7">
        <v>5</v>
      </c>
      <c r="N11" s="7"/>
      <c r="O11" s="9">
        <f t="shared" si="0"/>
        <v>35</v>
      </c>
      <c r="P11" s="10">
        <f t="shared" si="1"/>
        <v>5.833333333333333</v>
      </c>
    </row>
    <row r="12" spans="1:16" ht="15" customHeight="1">
      <c r="A12" s="5" t="s">
        <v>10</v>
      </c>
      <c r="B12" s="6"/>
      <c r="C12" s="6"/>
      <c r="D12" s="6"/>
      <c r="E12" s="7">
        <v>2</v>
      </c>
      <c r="F12" s="7"/>
      <c r="G12" s="14">
        <v>0</v>
      </c>
      <c r="H12" s="7">
        <v>2</v>
      </c>
      <c r="I12" s="7"/>
      <c r="J12" s="7">
        <v>2</v>
      </c>
      <c r="K12" s="7"/>
      <c r="L12" s="7">
        <v>10</v>
      </c>
      <c r="M12" s="7">
        <v>4</v>
      </c>
      <c r="N12" s="7"/>
      <c r="O12" s="9">
        <f t="shared" si="0"/>
        <v>20</v>
      </c>
      <c r="P12" s="10">
        <f t="shared" si="1"/>
        <v>3.3333333333333335</v>
      </c>
    </row>
    <row r="13" spans="1:16" ht="15" customHeight="1">
      <c r="A13" s="15" t="s">
        <v>11</v>
      </c>
      <c r="B13" s="15"/>
      <c r="C13" s="15"/>
      <c r="D13" s="15"/>
      <c r="E13" s="15">
        <f>SUM(E2:E12)</f>
        <v>88</v>
      </c>
      <c r="F13" s="15">
        <f>SUM(F2:F12)</f>
        <v>71</v>
      </c>
      <c r="G13" s="15">
        <f>SUM(G2:G12)</f>
        <v>80</v>
      </c>
      <c r="H13" s="15">
        <f>SUM(H2:H12)</f>
        <v>96</v>
      </c>
      <c r="I13" s="15">
        <f>SUM(I2:I12)+6</f>
        <v>88</v>
      </c>
      <c r="J13" s="15">
        <f>SUM(J2:J12)</f>
        <v>90</v>
      </c>
      <c r="K13" s="15">
        <f>SUM(K2:K12)</f>
        <v>74</v>
      </c>
      <c r="L13" s="15">
        <f>SUM(L2:L12)</f>
        <v>98</v>
      </c>
      <c r="M13" s="15">
        <f>SUM(M2:M12)-8</f>
        <v>111</v>
      </c>
      <c r="N13" s="15"/>
      <c r="O13" s="15">
        <f t="shared" si="0"/>
        <v>796</v>
      </c>
      <c r="P13" s="16">
        <f t="shared" si="1"/>
        <v>88.44444444444444</v>
      </c>
    </row>
    <row r="14" spans="1:16" ht="12.75">
      <c r="A14" s="17" t="s">
        <v>12</v>
      </c>
      <c r="B14" s="17"/>
      <c r="C14" s="17"/>
      <c r="D14" s="17"/>
      <c r="E14" s="17">
        <v>84</v>
      </c>
      <c r="F14" s="17">
        <v>89</v>
      </c>
      <c r="G14" s="17">
        <v>85</v>
      </c>
      <c r="H14" s="17">
        <v>103</v>
      </c>
      <c r="I14" s="17">
        <v>79</v>
      </c>
      <c r="J14" s="17">
        <v>96</v>
      </c>
      <c r="K14" s="17">
        <v>93</v>
      </c>
      <c r="L14" s="17">
        <v>100</v>
      </c>
      <c r="M14" s="17">
        <v>72</v>
      </c>
      <c r="N14" s="17"/>
      <c r="O14" s="18">
        <f t="shared" si="0"/>
        <v>801</v>
      </c>
      <c r="P14" s="16">
        <f t="shared" si="1"/>
        <v>89</v>
      </c>
    </row>
    <row r="15" spans="1:16" ht="12.75">
      <c r="A15" s="17" t="s">
        <v>13</v>
      </c>
      <c r="B15" s="17"/>
      <c r="C15" s="17"/>
      <c r="D15" s="17"/>
      <c r="E15" s="20">
        <f aca="true" t="shared" si="2" ref="E15:M15">E13-E14</f>
        <v>4</v>
      </c>
      <c r="F15" s="19">
        <f t="shared" si="2"/>
        <v>-18</v>
      </c>
      <c r="G15" s="19">
        <f t="shared" si="2"/>
        <v>-5</v>
      </c>
      <c r="H15" s="19">
        <f t="shared" si="2"/>
        <v>-7</v>
      </c>
      <c r="I15" s="20">
        <f t="shared" si="2"/>
        <v>9</v>
      </c>
      <c r="J15" s="19">
        <f t="shared" si="2"/>
        <v>-6</v>
      </c>
      <c r="K15" s="19">
        <f t="shared" si="2"/>
        <v>-19</v>
      </c>
      <c r="L15" s="19">
        <f t="shared" si="2"/>
        <v>-2</v>
      </c>
      <c r="M15" s="20">
        <f t="shared" si="2"/>
        <v>39</v>
      </c>
      <c r="N15" s="19"/>
      <c r="O15" s="21">
        <f t="shared" si="0"/>
        <v>-5</v>
      </c>
      <c r="P15" s="22">
        <f t="shared" si="1"/>
        <v>-0.5555555555555556</v>
      </c>
    </row>
  </sheetData>
  <printOptions gridLines="1" horizontalCentered="1"/>
  <pageMargins left="0.25" right="0.61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Le Journal de Saône-et-Loire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1"/>
  <dimension ref="A1:J1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" sqref="J1"/>
    </sheetView>
  </sheetViews>
  <sheetFormatPr defaultColWidth="11.421875" defaultRowHeight="12.75"/>
  <cols>
    <col min="1" max="1" width="14.140625" style="0" bestFit="1" customWidth="1"/>
    <col min="2" max="2" width="4.421875" style="0" bestFit="1" customWidth="1"/>
    <col min="3" max="3" width="6.140625" style="0" bestFit="1" customWidth="1"/>
    <col min="4" max="4" width="4.8515625" style="0" bestFit="1" customWidth="1"/>
    <col min="5" max="5" width="6.8515625" style="0" customWidth="1"/>
    <col min="6" max="6" width="5.140625" style="0" customWidth="1"/>
    <col min="7" max="7" width="4.28125" style="0" bestFit="1" customWidth="1"/>
    <col min="8" max="8" width="3.8515625" style="0" customWidth="1"/>
    <col min="9" max="9" width="6.28125" style="0" bestFit="1" customWidth="1"/>
    <col min="10" max="10" width="7.8515625" style="0" customWidth="1"/>
  </cols>
  <sheetData>
    <row r="1" spans="1:10" ht="34.5" customHeight="1">
      <c r="A1" s="1" t="s">
        <v>0</v>
      </c>
      <c r="B1" s="1" t="s">
        <v>1</v>
      </c>
      <c r="C1" s="1" t="s">
        <v>2</v>
      </c>
      <c r="D1" s="23" t="s">
        <v>3</v>
      </c>
      <c r="E1" s="50" t="s">
        <v>168</v>
      </c>
      <c r="F1" s="2" t="s">
        <v>163</v>
      </c>
      <c r="G1" s="2" t="s">
        <v>55</v>
      </c>
      <c r="H1" s="2"/>
      <c r="I1" s="3" t="s">
        <v>4</v>
      </c>
      <c r="J1" s="4" t="s">
        <v>5</v>
      </c>
    </row>
    <row r="2" spans="1:10" ht="15" customHeight="1">
      <c r="A2" s="5" t="s">
        <v>169</v>
      </c>
      <c r="B2" s="33"/>
      <c r="C2" s="33"/>
      <c r="D2" s="28"/>
      <c r="E2" s="38">
        <v>24</v>
      </c>
      <c r="F2" s="14">
        <v>25</v>
      </c>
      <c r="G2" s="14">
        <v>12</v>
      </c>
      <c r="H2" s="7"/>
      <c r="I2" s="9">
        <f aca="true" t="shared" si="0" ref="I2:I13">SUM(E2:H2)</f>
        <v>61</v>
      </c>
      <c r="J2" s="10">
        <f aca="true" t="shared" si="1" ref="J2:J13">I2/COUNT(E2:H2)</f>
        <v>20.333333333333332</v>
      </c>
    </row>
    <row r="3" spans="1:10" ht="15" customHeight="1">
      <c r="A3" s="5" t="s">
        <v>174</v>
      </c>
      <c r="B3" s="33"/>
      <c r="C3" s="39"/>
      <c r="D3" s="28"/>
      <c r="E3" s="38">
        <v>11</v>
      </c>
      <c r="F3" s="14">
        <v>19</v>
      </c>
      <c r="G3" s="14">
        <v>24</v>
      </c>
      <c r="H3" s="7"/>
      <c r="I3" s="9">
        <f t="shared" si="0"/>
        <v>54</v>
      </c>
      <c r="J3" s="10">
        <f t="shared" si="1"/>
        <v>18</v>
      </c>
    </row>
    <row r="4" spans="1:10" ht="15" customHeight="1">
      <c r="A4" s="5" t="s">
        <v>173</v>
      </c>
      <c r="B4" s="33"/>
      <c r="C4" s="39"/>
      <c r="D4" s="28"/>
      <c r="E4" s="38">
        <v>16</v>
      </c>
      <c r="F4" s="14">
        <v>21</v>
      </c>
      <c r="G4" s="14">
        <v>10</v>
      </c>
      <c r="H4" s="7"/>
      <c r="I4" s="9">
        <f t="shared" si="0"/>
        <v>47</v>
      </c>
      <c r="J4" s="10">
        <f t="shared" si="1"/>
        <v>15.666666666666666</v>
      </c>
    </row>
    <row r="5" spans="1:10" ht="15" customHeight="1">
      <c r="A5" s="5" t="s">
        <v>175</v>
      </c>
      <c r="B5" s="33"/>
      <c r="C5" s="39"/>
      <c r="D5" s="28"/>
      <c r="E5" s="38">
        <v>14</v>
      </c>
      <c r="F5" s="14"/>
      <c r="G5" s="14"/>
      <c r="H5" s="7"/>
      <c r="I5" s="9">
        <f t="shared" si="0"/>
        <v>14</v>
      </c>
      <c r="J5" s="10">
        <f t="shared" si="1"/>
        <v>14</v>
      </c>
    </row>
    <row r="6" spans="1:10" ht="15" customHeight="1">
      <c r="A6" s="5" t="s">
        <v>182</v>
      </c>
      <c r="B6" s="33"/>
      <c r="C6" s="33"/>
      <c r="D6" s="28"/>
      <c r="E6" s="38"/>
      <c r="F6" s="14">
        <v>12</v>
      </c>
      <c r="G6" s="14">
        <v>13</v>
      </c>
      <c r="H6" s="7"/>
      <c r="I6" s="9">
        <f t="shared" si="0"/>
        <v>25</v>
      </c>
      <c r="J6" s="10">
        <f t="shared" si="1"/>
        <v>12.5</v>
      </c>
    </row>
    <row r="7" spans="1:10" ht="15" customHeight="1">
      <c r="A7" s="5" t="s">
        <v>171</v>
      </c>
      <c r="B7" s="33"/>
      <c r="C7" s="39"/>
      <c r="D7" s="28"/>
      <c r="E7" s="38">
        <v>14</v>
      </c>
      <c r="F7" s="14">
        <v>1</v>
      </c>
      <c r="G7" s="14"/>
      <c r="H7" s="7"/>
      <c r="I7" s="9">
        <f t="shared" si="0"/>
        <v>15</v>
      </c>
      <c r="J7" s="10">
        <f t="shared" si="1"/>
        <v>7.5</v>
      </c>
    </row>
    <row r="8" spans="1:10" ht="15" customHeight="1">
      <c r="A8" s="5" t="s">
        <v>188</v>
      </c>
      <c r="B8" s="33"/>
      <c r="C8" s="33"/>
      <c r="D8" s="28"/>
      <c r="E8" s="38">
        <v>4</v>
      </c>
      <c r="F8" s="14"/>
      <c r="G8" s="14">
        <v>7</v>
      </c>
      <c r="H8" s="7"/>
      <c r="I8" s="9">
        <f>SUM(E8:H8)</f>
        <v>11</v>
      </c>
      <c r="J8" s="10">
        <f t="shared" si="1"/>
        <v>5.5</v>
      </c>
    </row>
    <row r="9" spans="1:10" ht="15" customHeight="1">
      <c r="A9" s="5" t="s">
        <v>170</v>
      </c>
      <c r="B9" s="33"/>
      <c r="C9" s="39"/>
      <c r="D9" s="28"/>
      <c r="E9" s="38">
        <v>0</v>
      </c>
      <c r="F9" s="14"/>
      <c r="G9" s="14"/>
      <c r="H9" s="7"/>
      <c r="I9" s="9">
        <f t="shared" si="0"/>
        <v>0</v>
      </c>
      <c r="J9" s="10">
        <f t="shared" si="1"/>
        <v>0</v>
      </c>
    </row>
    <row r="10" spans="1:10" ht="15" customHeight="1">
      <c r="A10" s="5" t="s">
        <v>172</v>
      </c>
      <c r="B10" s="33"/>
      <c r="C10" s="39"/>
      <c r="D10" s="28"/>
      <c r="E10" s="38">
        <v>0</v>
      </c>
      <c r="F10" s="35"/>
      <c r="G10" s="14"/>
      <c r="H10" s="7"/>
      <c r="I10" s="9">
        <f t="shared" si="0"/>
        <v>0</v>
      </c>
      <c r="J10" s="10">
        <f t="shared" si="1"/>
        <v>0</v>
      </c>
    </row>
    <row r="11" spans="1:10" ht="15" customHeight="1">
      <c r="A11" s="30" t="s">
        <v>11</v>
      </c>
      <c r="B11" s="30"/>
      <c r="C11" s="30"/>
      <c r="D11" s="30"/>
      <c r="E11" s="58">
        <f>SUM(E2:E10)</f>
        <v>83</v>
      </c>
      <c r="F11" s="58">
        <f>SUM(F2:F10)</f>
        <v>78</v>
      </c>
      <c r="G11" s="58">
        <f>SUM(G2:G10)</f>
        <v>66</v>
      </c>
      <c r="H11" s="58"/>
      <c r="I11" s="56">
        <f t="shared" si="0"/>
        <v>227</v>
      </c>
      <c r="J11" s="57">
        <f t="shared" si="1"/>
        <v>75.66666666666667</v>
      </c>
    </row>
    <row r="12" spans="1:10" ht="12.75">
      <c r="A12" s="17" t="s">
        <v>12</v>
      </c>
      <c r="B12" s="17"/>
      <c r="C12" s="17"/>
      <c r="D12" s="17"/>
      <c r="E12" s="59">
        <v>78</v>
      </c>
      <c r="F12" s="59">
        <v>88</v>
      </c>
      <c r="G12" s="59">
        <v>83</v>
      </c>
      <c r="H12" s="59"/>
      <c r="I12" s="56">
        <f t="shared" si="0"/>
        <v>249</v>
      </c>
      <c r="J12" s="57">
        <f t="shared" si="1"/>
        <v>83</v>
      </c>
    </row>
    <row r="13" spans="1:10" ht="12.75">
      <c r="A13" s="17" t="s">
        <v>13</v>
      </c>
      <c r="B13" s="17"/>
      <c r="C13" s="17"/>
      <c r="D13" s="17"/>
      <c r="E13" s="60">
        <f>E11-E12</f>
        <v>5</v>
      </c>
      <c r="F13" s="61">
        <f>F11-F12</f>
        <v>-10</v>
      </c>
      <c r="G13" s="61">
        <f>G11-G12</f>
        <v>-17</v>
      </c>
      <c r="H13" s="61"/>
      <c r="I13" s="21">
        <f t="shared" si="0"/>
        <v>-22</v>
      </c>
      <c r="J13" s="22">
        <f t="shared" si="1"/>
        <v>-7.333333333333333</v>
      </c>
    </row>
  </sheetData>
  <printOptions gridLines="1" horizontalCentered="1"/>
  <pageMargins left="0.25" right="0.59" top="0.984251968503937" bottom="0.984251968503937" header="0.5118110236220472" footer="0.5118110236220472"/>
  <pageSetup horizontalDpi="300" verticalDpi="300" orientation="landscape" paperSize="9" scale="84" r:id="rId2"/>
  <headerFooter alignWithMargins="0">
    <oddHeader>&amp;C&amp;A</oddHeader>
    <oddFooter>&amp;C&amp;"Arial,Italique"&amp;9Sources : Le Progrès, DNA, Le Journal de Saône-et-Loire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l'Eau 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DUCHAMPT</dc:creator>
  <cp:keywords/>
  <dc:description/>
  <cp:lastModifiedBy>DUCHAMPT</cp:lastModifiedBy>
  <cp:lastPrinted>2002-10-14T06:48:08Z</cp:lastPrinted>
  <dcterms:created xsi:type="dcterms:W3CDTF">2000-10-18T07:55:37Z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