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601" firstSheet="9" activeTab="13"/>
  </bookViews>
  <sheets>
    <sheet name="Aix-les-Bains" sheetId="1" r:id="rId1"/>
    <sheet name="Aubenas" sheetId="2" r:id="rId2"/>
    <sheet name="Avignon-Pontet" sheetId="3" r:id="rId3"/>
    <sheet name="Bron" sheetId="4" r:id="rId4"/>
    <sheet name="Fos" sheetId="5" r:id="rId5"/>
    <sheet name="Frontignan" sheetId="6" r:id="rId6"/>
    <sheet name="Golfe-Juan" sheetId="7" r:id="rId7"/>
    <sheet name="Monaco" sheetId="8" r:id="rId8"/>
    <sheet name="Pontoise" sheetId="9" r:id="rId9"/>
    <sheet name="Pt-de-Beauvoisin" sheetId="10" r:id="rId10"/>
    <sheet name="Salon" sheetId="11" r:id="rId11"/>
    <sheet name="SMUC" sheetId="12" r:id="rId12"/>
    <sheet name="Toulouges" sheetId="13" r:id="rId13"/>
    <sheet name="Vaulx-en-Velin" sheetId="14" r:id="rId14"/>
  </sheets>
  <definedNames>
    <definedName name="Bron" hidden="1">"29/09/00"</definedName>
    <definedName name="Furiani" localSheetId="8" hidden="1">{"'Caluire'!$A$1:$AB$17"}</definedName>
    <definedName name="Furiani" hidden="1">{"'Caluire'!$A$1:$AB$17"}</definedName>
    <definedName name="grfdfwdb" hidden="1">"C:\Patrice\Basket\Dagonio\Suivi points\Griès.htm"</definedName>
    <definedName name="HTML_CodePage" hidden="1">1252</definedName>
    <definedName name="HTML_Control" localSheetId="0" hidden="1">{"'Golfe-Juan'!$A$1:$AB$14"}</definedName>
    <definedName name="HTML_Control" localSheetId="1" hidden="1">{"'St-Martin-d'H?res'!$A$1:$AC$15"}</definedName>
    <definedName name="HTML_Control" localSheetId="2" hidden="1">{"'Golfe-Juan'!$A$1:$AB$14"}</definedName>
    <definedName name="HTML_Control" localSheetId="3" hidden="1">{"'Bron'!$A$1:$AB$17"}</definedName>
    <definedName name="HTML_Control" localSheetId="4" hidden="1">{"'Fos'!$A$1:$AF$15"}</definedName>
    <definedName name="HTML_Control" localSheetId="5" hidden="1">{"'Golfe-Juan'!$A$1:$AB$14"}</definedName>
    <definedName name="HTML_Control" localSheetId="6" hidden="1">{"'Golfe-Juan'!$A$1:$AB$14"}</definedName>
    <definedName name="HTML_Control" localSheetId="7" hidden="1">{"'Monaco'!$A$1:$AB$11"}</definedName>
    <definedName name="HTML_Control" localSheetId="8" hidden="1">{"'Quinci?'!$A$1:$AB$14"}</definedName>
    <definedName name="HTML_Control" localSheetId="9" hidden="1">{"'Pt-de-Beauvoisin'!$A$1:$AB$14"}</definedName>
    <definedName name="HTML_Control" localSheetId="10" hidden="1">{"'Champagne'!$A$1:$AF$15"}</definedName>
    <definedName name="HTML_Control" localSheetId="11" hidden="1">{"'Golfe-Juan'!$A$1:$AB$14"}</definedName>
    <definedName name="HTML_Control" localSheetId="12" hidden="1">{"'Toulouges'!$A$1:$AC$12"}</definedName>
    <definedName name="HTML_Control" localSheetId="13" hidden="1">{"'Vaulx-en-Velin'!$A$1:$AC$14","'Vaulx-en-Velin'!$A$1:$AC$15"}</definedName>
    <definedName name="HTML_Control" hidden="1">{"'Bron'!$A$1:$AB$17"}</definedName>
    <definedName name="HTML_Description" localSheetId="3" hidden="1">""</definedName>
    <definedName name="HTML_Description" localSheetId="7" hidden="1">"Monaco"</definedName>
    <definedName name="HTML_Description" localSheetId="10" hidden="1">"Champagne"</definedName>
    <definedName name="HTML_Description" hidden="1">""</definedName>
    <definedName name="HTML_Email" hidden="1">""</definedName>
    <definedName name="HTML_Header" localSheetId="0" hidden="1">"Points des équipes NM2A, Golfe Juan"</definedName>
    <definedName name="HTML_Header" localSheetId="1" hidden="1">"Points des équipes NM3B, St-Martin-d'Hères"</definedName>
    <definedName name="HTML_Header" localSheetId="2" hidden="1">"Points des équipes NM2A, Golfe Juan"</definedName>
    <definedName name="HTML_Header" localSheetId="3" hidden="1">"Points des équipes NM2A, Bron"</definedName>
    <definedName name="HTML_Header" localSheetId="4" hidden="1">"Points des équipes NM2A, Fos-sur-Mer"</definedName>
    <definedName name="HTML_Header" localSheetId="5" hidden="1">"Points des équipes NM2A, Golfe Juan"</definedName>
    <definedName name="HTML_Header" localSheetId="6" hidden="1">"Points des équipes NM2A, Golfe Juan"</definedName>
    <definedName name="HTML_Header" localSheetId="7" hidden="1">"Points des équipes NM1"</definedName>
    <definedName name="HTML_Header" localSheetId="8" hidden="1">"Points des équipes NM3K, Quincié-Beaujolais"</definedName>
    <definedName name="HTML_Header" localSheetId="9" hidden="1">"Points des équipes NM2A, Pont-de-Beauvoisin"</definedName>
    <definedName name="HTML_Header" localSheetId="10" hidden="1">"Points des équipes NM1"</definedName>
    <definedName name="HTML_Header" localSheetId="11" hidden="1">"Points des équipes NM2A, Golfe Juan"</definedName>
    <definedName name="HTML_Header" localSheetId="12" hidden="1">"Points des équipes NM2A, Toulouges"</definedName>
    <definedName name="HTML_Header" localSheetId="13" hidden="1">"Points des équipes NM2A, Vaulx-en-Velin"</definedName>
    <definedName name="HTML_Header" hidden="1">"Points des équipes NM2A, Bron"</definedName>
    <definedName name="HTML_LastUpdate" localSheetId="1" hidden="1">"24/10/00"</definedName>
    <definedName name="HTML_LastUpdate" localSheetId="3" hidden="1">"15/10/00"</definedName>
    <definedName name="HTML_LastUpdate" localSheetId="4" hidden="1">"15/10/00"</definedName>
    <definedName name="HTML_LastUpdate" localSheetId="8" hidden="1">"15/10/00"</definedName>
    <definedName name="HTML_LastUpdate" hidden="1">"15/10/00"</definedName>
    <definedName name="HTML_LineAfter" localSheetId="3" hidden="1">TRUE</definedName>
    <definedName name="HTML_LineAfter" localSheetId="4" hidden="1">TRUE</definedName>
    <definedName name="HTML_LineAfter" localSheetId="9" hidden="1">FALSE</definedName>
    <definedName name="HTML_LineAfter" hidden="1">TRUE</definedName>
    <definedName name="HTML_LineBefore" localSheetId="3" hidden="1">TRUE</definedName>
    <definedName name="HTML_LineBefore" localSheetId="4" hidden="1">TRUE</definedName>
    <definedName name="HTML_LineBefore" localSheetId="9" hidden="1">FALSE</definedName>
    <definedName name="HTML_LineBefore" hidden="1">TRUE</definedName>
    <definedName name="HTML_Name" hidden="1">"Patrice Duchampt"</definedName>
    <definedName name="HTML_OBDlg2" hidden="1">TRUE</definedName>
    <definedName name="HTML_OBDlg4" hidden="1">TRUE</definedName>
    <definedName name="HTML_OS" hidden="1">0</definedName>
    <definedName name="HTML_PathFile" localSheetId="0" hidden="1">"C:\Patrice\Basket\Dagonio\Suivi points\NM2A\Golfe-Juan.htm"</definedName>
    <definedName name="HTML_PathFile" localSheetId="1" hidden="1">"C:\Patrice\Basket\Dagonio\Suivi points\Nationale 3\NM3B\St-Martin-d'Hères.htm"</definedName>
    <definedName name="HTML_PathFile" localSheetId="2" hidden="1">"C:\Patrice\Basket\Dagonio\Suivi points\NM2A\Golfe-Juan.htm"</definedName>
    <definedName name="HTML_PathFile" localSheetId="3" hidden="1">"C:\Patrice\Basket\Dagonio\Suivi points\NM2A\Bron.htm"</definedName>
    <definedName name="HTML_PathFile" localSheetId="4" hidden="1">"C:\Patrice\Basket\Dagonio\Suivi points\NM2A\Fos.htm"</definedName>
    <definedName name="HTML_PathFile" localSheetId="5" hidden="1">"C:\Patrice\Basket\Dagonio\Suivi points\NM2A\Golfe-Juan.htm"</definedName>
    <definedName name="HTML_PathFile" localSheetId="6" hidden="1">"C:\Patrice\Basket\Dagonio\Suivi points\NM2A\Golfe-Juan.htm"</definedName>
    <definedName name="HTML_PathFile" localSheetId="7" hidden="1">"C:\Patrice\Basket\Dagonio\Suivi points\NM1\Monaco.htm"</definedName>
    <definedName name="HTML_PathFile" localSheetId="8" hidden="1">"C:\Patrice\Basket\Dagonio\Suivi points\NM3K\Quincié.htm"</definedName>
    <definedName name="HTML_PathFile" localSheetId="9" hidden="1">"C:\Patrice\Basket\Dagonio\Suivi points\NM2A\Pt-de-Beauvoisin.htm"</definedName>
    <definedName name="HTML_PathFile" localSheetId="10" hidden="1">"C:\Patrice\Basket\Dagonio\Suivi points\NM1\Champagne.htm"</definedName>
    <definedName name="HTML_PathFile" localSheetId="11" hidden="1">"C:\Patrice\Basket\Dagonio\Suivi points\NM2A\Golfe-Juan.htm"</definedName>
    <definedName name="HTML_PathFile" localSheetId="12" hidden="1">"C:\Patrice\Basket\Dagonio\Suivi points\NM2A\Toulouges.htm"</definedName>
    <definedName name="HTML_PathFile" localSheetId="13" hidden="1">"C:\Patrice\Basket\Dagonio\Suivi points\NM2A\Vaulx.htm"</definedName>
    <definedName name="HTML_PathFile" hidden="1">"C:\Patrice\Basket\Dagonio\Suivi points\NM2A\Bron.htm"</definedName>
    <definedName name="HTML_Title" localSheetId="0" hidden="1">"Points des équipes NM2A, Golfe Juan"</definedName>
    <definedName name="HTML_Title" localSheetId="1" hidden="1">"Points des équipes NM3B, St-Martin-d'Hères"</definedName>
    <definedName name="HTML_Title" localSheetId="2" hidden="1">"Points des équipes NM2A, Golfe Juan"</definedName>
    <definedName name="HTML_Title" localSheetId="3" hidden="1">"Points des équipes NM2A, Bron"</definedName>
    <definedName name="HTML_Title" localSheetId="4" hidden="1">"Points des équipes NM2A, Fos-sur-Mer"</definedName>
    <definedName name="HTML_Title" localSheetId="5" hidden="1">"Points des équipes NM2A, Golfe Juan"</definedName>
    <definedName name="HTML_Title" localSheetId="6" hidden="1">"Points des équipes NM2A, Golfe Juan"</definedName>
    <definedName name="HTML_Title" localSheetId="7" hidden="1">"Points des équipes NM1"</definedName>
    <definedName name="HTML_Title" localSheetId="8" hidden="1">""</definedName>
    <definedName name="HTML_Title" localSheetId="9" hidden="1">"Points des équipes NM2A, Pont-de-Beauvoisin"</definedName>
    <definedName name="HTML_Title" localSheetId="10" hidden="1">"Points des équipes NM1"</definedName>
    <definedName name="HTML_Title" localSheetId="11" hidden="1">"Points des équipes NM2A, Golfe Juan"</definedName>
    <definedName name="HTML_Title" localSheetId="12" hidden="1">"Points des équipes NM2A, Toulouges"</definedName>
    <definedName name="HTML_Title" localSheetId="13" hidden="1">"Points des équipes NM2A, Vaulx-en-Velin"</definedName>
    <definedName name="HTML_Title" hidden="1">"Points des équipes NM2A, Bron"</definedName>
  </definedNames>
  <calcPr fullCalcOnLoad="1"/>
</workbook>
</file>

<file path=xl/sharedStrings.xml><?xml version="1.0" encoding="utf-8"?>
<sst xmlns="http://schemas.openxmlformats.org/spreadsheetml/2006/main" count="425" uniqueCount="214">
  <si>
    <t xml:space="preserve">       Matches                      Joueurs</t>
  </si>
  <si>
    <t>Age</t>
  </si>
  <si>
    <t>Taille</t>
  </si>
  <si>
    <t>Poste</t>
  </si>
  <si>
    <t>TOTAL</t>
  </si>
  <si>
    <t>Moyenne</t>
  </si>
  <si>
    <t>Total</t>
  </si>
  <si>
    <t>Adversaire</t>
  </si>
  <si>
    <t>Différence</t>
  </si>
  <si>
    <t>contre Vaulx</t>
  </si>
  <si>
    <t>Cusset</t>
  </si>
  <si>
    <t>Florenson</t>
  </si>
  <si>
    <t xml:space="preserve">      Matches                      Joueurs</t>
  </si>
  <si>
    <t>Raffin</t>
  </si>
  <si>
    <t>Morel</t>
  </si>
  <si>
    <t>3</t>
  </si>
  <si>
    <t>Ribeyre Olivier</t>
  </si>
  <si>
    <t>Forel Mathias</t>
  </si>
  <si>
    <t>Cartailhac Laurent</t>
  </si>
  <si>
    <t>Charles Stéphane</t>
  </si>
  <si>
    <t>Urie Pierre-Henri</t>
  </si>
  <si>
    <t>Durand Thomas</t>
  </si>
  <si>
    <t>Cocogne Julien-Pierre</t>
  </si>
  <si>
    <t>au SMUC</t>
  </si>
  <si>
    <t>Naah Clotaire</t>
  </si>
  <si>
    <t>Poli Philippe</t>
  </si>
  <si>
    <t>Nombre Hamidou</t>
  </si>
  <si>
    <t>moy</t>
  </si>
  <si>
    <t>Brandl</t>
  </si>
  <si>
    <t>Bardis</t>
  </si>
  <si>
    <t>Brooks</t>
  </si>
  <si>
    <t>Trabucco</t>
  </si>
  <si>
    <t>Sikely</t>
  </si>
  <si>
    <t>à Vaulx</t>
  </si>
  <si>
    <t>Bonneau</t>
  </si>
  <si>
    <t>Coulibaly</t>
  </si>
  <si>
    <t>Schneider</t>
  </si>
  <si>
    <t>Valentin</t>
  </si>
  <si>
    <t>Lebrun</t>
  </si>
  <si>
    <t>MJ</t>
  </si>
  <si>
    <t>Delgado</t>
  </si>
  <si>
    <t>Lefevre David</t>
  </si>
  <si>
    <t>Tabuena Frédéric</t>
  </si>
  <si>
    <t>Gillet Guillaume</t>
  </si>
  <si>
    <t>Mayet Sylvain</t>
  </si>
  <si>
    <t>US</t>
  </si>
  <si>
    <t>Schubler Mathias</t>
  </si>
  <si>
    <t>Baucher Grégory</t>
  </si>
  <si>
    <t>Pintenat Anthony</t>
  </si>
  <si>
    <t>Blein Jean-Bernard</t>
  </si>
  <si>
    <t>Sow Ardo Moctar</t>
  </si>
  <si>
    <t>Bole Michaël</t>
  </si>
  <si>
    <t>E</t>
  </si>
  <si>
    <t>George Franck</t>
  </si>
  <si>
    <t>Sebag Albert</t>
  </si>
  <si>
    <t>Geneslay Vincent</t>
  </si>
  <si>
    <t>Lellouche Jérôme</t>
  </si>
  <si>
    <t>Lanza Rémy</t>
  </si>
  <si>
    <t>Sanchez Mathieu</t>
  </si>
  <si>
    <t>Kleefstra Laurent</t>
  </si>
  <si>
    <t>Hesschentier Philippe</t>
  </si>
  <si>
    <t>Occansey Eric</t>
  </si>
  <si>
    <t>Obadina Dawn</t>
  </si>
  <si>
    <t>Bouibi Khalid</t>
  </si>
  <si>
    <t>Gautheret Olivier</t>
  </si>
  <si>
    <t>Fontanelle Mickaël</t>
  </si>
  <si>
    <t>Grosrosanvolo</t>
  </si>
  <si>
    <t>Mariau</t>
  </si>
  <si>
    <t>Oyono</t>
  </si>
  <si>
    <t>Gaviot</t>
  </si>
  <si>
    <t>Oubrier Stéphane</t>
  </si>
  <si>
    <t>Laurent Ludovic</t>
  </si>
  <si>
    <t>Men.</t>
  </si>
  <si>
    <t>Chomette Cyril</t>
  </si>
  <si>
    <t>Tupin David</t>
  </si>
  <si>
    <t>Reze Jérôme</t>
  </si>
  <si>
    <t>Ajax Thierry</t>
  </si>
  <si>
    <t>Riera Stéphane</t>
  </si>
  <si>
    <t>Gaudin Richard</t>
  </si>
  <si>
    <t>Bérard</t>
  </si>
  <si>
    <t>Assidjo</t>
  </si>
  <si>
    <t>Archinard</t>
  </si>
  <si>
    <t>Murillon</t>
  </si>
  <si>
    <t>Levêque</t>
  </si>
  <si>
    <t>Djimrangaye Magloire</t>
  </si>
  <si>
    <t>Diagne</t>
  </si>
  <si>
    <t>Bali</t>
  </si>
  <si>
    <t>Giuitta</t>
  </si>
  <si>
    <t>Delattre</t>
  </si>
  <si>
    <t>Loubet</t>
  </si>
  <si>
    <t xml:space="preserve">     Matches                      Joueurs</t>
  </si>
  <si>
    <t>Nat</t>
  </si>
  <si>
    <t>Vanrentengeem Hugues</t>
  </si>
  <si>
    <t>F</t>
  </si>
  <si>
    <t>Giraud Frédéric</t>
  </si>
  <si>
    <t>Berger Baptiste</t>
  </si>
  <si>
    <t>Cassé Pierre-G.</t>
  </si>
  <si>
    <t>Fané Oussoumane</t>
  </si>
  <si>
    <t>Beaufort Jérémy</t>
  </si>
  <si>
    <t>Boumezrag Mohamed</t>
  </si>
  <si>
    <t>contre Fos</t>
  </si>
  <si>
    <t>Haquet Philippe</t>
  </si>
  <si>
    <t>Kouda Philippe</t>
  </si>
  <si>
    <t>Haquet Eddie</t>
  </si>
  <si>
    <t>Martinez Thibaud</t>
  </si>
  <si>
    <t>Michon Pierrick</t>
  </si>
  <si>
    <t>Gerbier Emmanuel</t>
  </si>
  <si>
    <t>Rollond Frédéric</t>
  </si>
  <si>
    <t>à Bron</t>
  </si>
  <si>
    <t>Sungamene</t>
  </si>
  <si>
    <t>Harris</t>
  </si>
  <si>
    <t>Chanal</t>
  </si>
  <si>
    <t>Guillon</t>
  </si>
  <si>
    <t>Larrouquis</t>
  </si>
  <si>
    <t>Madaulle</t>
  </si>
  <si>
    <t>Galin</t>
  </si>
  <si>
    <t>Ruz Florent</t>
  </si>
  <si>
    <t>Diouf Mohamed</t>
  </si>
  <si>
    <t>Bonneton Sébastien</t>
  </si>
  <si>
    <t>Measson Thomas</t>
  </si>
  <si>
    <t>à La Pontoise</t>
  </si>
  <si>
    <t>Derradji</t>
  </si>
  <si>
    <t>Rehnamm</t>
  </si>
  <si>
    <t>Fricaud</t>
  </si>
  <si>
    <t>contre Aubenas</t>
  </si>
  <si>
    <t>Berne</t>
  </si>
  <si>
    <t>Francis Athys</t>
  </si>
  <si>
    <t>contre Frontignan</t>
  </si>
  <si>
    <t>Lopez</t>
  </si>
  <si>
    <t>Achab</t>
  </si>
  <si>
    <t>à Golfe Juan</t>
  </si>
  <si>
    <t>Jobert</t>
  </si>
  <si>
    <t>Tahane</t>
  </si>
  <si>
    <t>Monnet</t>
  </si>
  <si>
    <t>Maréchal</t>
  </si>
  <si>
    <t>M'Balla</t>
  </si>
  <si>
    <t>Picard</t>
  </si>
  <si>
    <t>Pagès</t>
  </si>
  <si>
    <t>contre Golfe Juan</t>
  </si>
  <si>
    <t>à Monaco</t>
  </si>
  <si>
    <t>contre Bron</t>
  </si>
  <si>
    <t>Mc Clendon</t>
  </si>
  <si>
    <t>Silbande</t>
  </si>
  <si>
    <t>Boubaker</t>
  </si>
  <si>
    <t>Foray</t>
  </si>
  <si>
    <t>Sall</t>
  </si>
  <si>
    <t>Labarrere</t>
  </si>
  <si>
    <t>Perrot</t>
  </si>
  <si>
    <t>à Pt-de-Beauvoisin</t>
  </si>
  <si>
    <t>Cassé G</t>
  </si>
  <si>
    <t>Faye</t>
  </si>
  <si>
    <t>contre Salon</t>
  </si>
  <si>
    <t>contre Aix-les-Bains</t>
  </si>
  <si>
    <t>Saplana</t>
  </si>
  <si>
    <t>contre Toulouges</t>
  </si>
  <si>
    <t>Constantinides</t>
  </si>
  <si>
    <t>Beauté</t>
  </si>
  <si>
    <t>Mazzia</t>
  </si>
  <si>
    <t>Djeto Imbaye</t>
  </si>
  <si>
    <t>Williams Matt</t>
  </si>
  <si>
    <t>Altier</t>
  </si>
  <si>
    <t>Ray</t>
  </si>
  <si>
    <t>Cintract</t>
  </si>
  <si>
    <t>à Avignon</t>
  </si>
  <si>
    <t>à Aix-les-Bains</t>
  </si>
  <si>
    <t>Da-Silva Vincent</t>
  </si>
  <si>
    <t>Luse Malimu Gicquel</t>
  </si>
  <si>
    <t>Gayrard Yannick</t>
  </si>
  <si>
    <t>Civatte Damien</t>
  </si>
  <si>
    <t>Salaneuve Loïc</t>
  </si>
  <si>
    <t>Laperousse Pierre</t>
  </si>
  <si>
    <t>Boury Benjamin</t>
  </si>
  <si>
    <t>Doyer Benoît</t>
  </si>
  <si>
    <t>Deblangy</t>
  </si>
  <si>
    <t>à Fos</t>
  </si>
  <si>
    <t>contre Monaco</t>
  </si>
  <si>
    <t>Koffi</t>
  </si>
  <si>
    <t>à Aubenas</t>
  </si>
  <si>
    <t>Nadjimbaye</t>
  </si>
  <si>
    <t>contre La Pontoise</t>
  </si>
  <si>
    <t>à Toulouges</t>
  </si>
  <si>
    <t>Johnson</t>
  </si>
  <si>
    <t>Cavailhes</t>
  </si>
  <si>
    <t>Jackson Skeeter</t>
  </si>
  <si>
    <t>Cizabuiroz</t>
  </si>
  <si>
    <t>contre SMUC</t>
  </si>
  <si>
    <t>Ortuno</t>
  </si>
  <si>
    <t>Poirier</t>
  </si>
  <si>
    <t>Herlem</t>
  </si>
  <si>
    <t>Bls</t>
  </si>
  <si>
    <t>Barbier</t>
  </si>
  <si>
    <t>N'Diaye</t>
  </si>
  <si>
    <t>Bénitez</t>
  </si>
  <si>
    <t>contre Pt-de-Beauvoisin</t>
  </si>
  <si>
    <t>à Bron (ap)</t>
  </si>
  <si>
    <t>contre La Pontoise (ap)</t>
  </si>
  <si>
    <t>Darnauzan</t>
  </si>
  <si>
    <t>Michée</t>
  </si>
  <si>
    <t>à Salon</t>
  </si>
  <si>
    <t>contre Avignon</t>
  </si>
  <si>
    <t>à Frontignan</t>
  </si>
  <si>
    <t>Genier</t>
  </si>
  <si>
    <t>Weisz</t>
  </si>
  <si>
    <t>à Aix</t>
  </si>
  <si>
    <t>Bouziane</t>
  </si>
  <si>
    <t>Fernandez</t>
  </si>
  <si>
    <t>Nambatingue</t>
  </si>
  <si>
    <t>Kingue</t>
  </si>
  <si>
    <t>Hamouda</t>
  </si>
  <si>
    <t>contre Avignon Pontet</t>
  </si>
  <si>
    <t>contre Vaulx (ap)</t>
  </si>
  <si>
    <t>à La Pontoise (ap)</t>
  </si>
  <si>
    <t>Cailleretz</t>
  </si>
  <si>
    <t>NE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</si>
</sst>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%"/>
    <numFmt numFmtId="176" formatCode="0.0"/>
    <numFmt numFmtId="177" formatCode="0.000000"/>
    <numFmt numFmtId="178" formatCode="0.0000000"/>
    <numFmt numFmtId="179" formatCode="0.00000000"/>
    <numFmt numFmtId="180" formatCode="dd\-mm\-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Continuous" vertical="center"/>
    </xf>
    <xf numFmtId="2" fontId="5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5" fillId="0" borderId="1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74" fontId="5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74" fontId="7" fillId="0" borderId="0" xfId="0" applyNumberFormat="1" applyFont="1" applyAlignment="1">
      <alignment/>
    </xf>
    <xf numFmtId="2" fontId="1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495300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620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9620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0287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7048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572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33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0</xdr:row>
      <xdr:rowOff>514350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0477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0096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477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334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0</xdr:row>
      <xdr:rowOff>523875</xdr:rowOff>
    </xdr:to>
    <xdr:sp>
      <xdr:nvSpPr>
        <xdr:cNvPr id="1" name="Line 1"/>
        <xdr:cNvSpPr>
          <a:spLocks/>
        </xdr:cNvSpPr>
      </xdr:nvSpPr>
      <xdr:spPr>
        <a:xfrm>
          <a:off x="38100" y="28575"/>
          <a:ext cx="11525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1">
    <pageSetUpPr fitToPage="1"/>
  </sheetPr>
  <dimension ref="A1:N17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J1" sqref="J1"/>
    </sheetView>
  </sheetViews>
  <sheetFormatPr defaultColWidth="11.421875" defaultRowHeight="12.75"/>
  <cols>
    <col min="1" max="1" width="15.00390625" style="0" bestFit="1" customWidth="1"/>
    <col min="2" max="3" width="4.421875" style="0" bestFit="1" customWidth="1"/>
    <col min="4" max="4" width="4.8515625" style="0" bestFit="1" customWidth="1"/>
    <col min="5" max="5" width="5.57421875" style="0" customWidth="1"/>
    <col min="6" max="6" width="5.421875" style="0" bestFit="1" customWidth="1"/>
    <col min="7" max="7" width="5.00390625" style="0" bestFit="1" customWidth="1"/>
    <col min="8" max="8" width="4.00390625" style="0" customWidth="1"/>
    <col min="9" max="9" width="5.140625" style="0" customWidth="1"/>
    <col min="10" max="10" width="5.28125" style="0" customWidth="1"/>
    <col min="11" max="11" width="6.140625" style="0" customWidth="1"/>
    <col min="12" max="12" width="7.00390625" style="0" customWidth="1"/>
    <col min="13" max="13" width="3.28125" style="0" bestFit="1" customWidth="1"/>
    <col min="14" max="14" width="8.00390625" style="0" customWidth="1"/>
    <col min="15" max="15" width="9.7109375" style="0" customWidth="1"/>
  </cols>
  <sheetData>
    <row r="1" spans="1:14" ht="39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148</v>
      </c>
      <c r="F1" s="35" t="s">
        <v>140</v>
      </c>
      <c r="G1" s="35" t="s">
        <v>33</v>
      </c>
      <c r="H1" s="35" t="s">
        <v>108</v>
      </c>
      <c r="I1" s="35" t="s">
        <v>9</v>
      </c>
      <c r="J1" s="5"/>
      <c r="K1" s="5"/>
      <c r="L1" s="6" t="s">
        <v>4</v>
      </c>
      <c r="M1" s="6" t="s">
        <v>39</v>
      </c>
      <c r="N1" s="7" t="s">
        <v>5</v>
      </c>
    </row>
    <row r="2" spans="1:14" ht="15" customHeight="1">
      <c r="A2" s="8" t="s">
        <v>165</v>
      </c>
      <c r="B2" s="43"/>
      <c r="C2" s="43"/>
      <c r="D2" s="11"/>
      <c r="E2" s="39">
        <v>13</v>
      </c>
      <c r="F2" s="32">
        <v>35</v>
      </c>
      <c r="G2" s="32">
        <v>23</v>
      </c>
      <c r="H2" s="32">
        <v>17</v>
      </c>
      <c r="I2" s="32">
        <v>18</v>
      </c>
      <c r="J2" s="14"/>
      <c r="K2" s="14"/>
      <c r="L2" s="15">
        <f aca="true" t="shared" si="0" ref="L2:L17">SUM(E2:K2)</f>
        <v>106</v>
      </c>
      <c r="M2" s="6">
        <f aca="true" t="shared" si="1" ref="M2:M14">COUNT(E2:K2)</f>
        <v>5</v>
      </c>
      <c r="N2" s="16">
        <f aca="true" t="shared" si="2" ref="N2:N17">L2/COUNT(E2:K2)</f>
        <v>21.2</v>
      </c>
    </row>
    <row r="3" spans="1:14" ht="15" customHeight="1">
      <c r="A3" s="8" t="s">
        <v>166</v>
      </c>
      <c r="B3" s="43"/>
      <c r="C3" s="43"/>
      <c r="D3" s="11"/>
      <c r="E3" s="39">
        <v>16</v>
      </c>
      <c r="F3" s="32">
        <v>12</v>
      </c>
      <c r="G3" s="32">
        <v>24</v>
      </c>
      <c r="H3" s="32">
        <v>24</v>
      </c>
      <c r="I3" s="32">
        <v>18</v>
      </c>
      <c r="J3" s="14"/>
      <c r="K3" s="14"/>
      <c r="L3" s="15">
        <f t="shared" si="0"/>
        <v>94</v>
      </c>
      <c r="M3" s="6">
        <f>COUNT(E3:K3)</f>
        <v>5</v>
      </c>
      <c r="N3" s="16">
        <f t="shared" si="2"/>
        <v>18.8</v>
      </c>
    </row>
    <row r="4" spans="1:14" ht="15" customHeight="1">
      <c r="A4" s="8" t="s">
        <v>167</v>
      </c>
      <c r="B4" s="43"/>
      <c r="C4" s="43"/>
      <c r="D4" s="11"/>
      <c r="E4" s="39"/>
      <c r="F4" s="32">
        <v>23</v>
      </c>
      <c r="G4" s="32">
        <v>4</v>
      </c>
      <c r="H4" s="32">
        <v>22</v>
      </c>
      <c r="I4" s="32">
        <v>25</v>
      </c>
      <c r="J4" s="14"/>
      <c r="K4" s="17"/>
      <c r="L4" s="15">
        <f t="shared" si="0"/>
        <v>74</v>
      </c>
      <c r="M4" s="6">
        <f t="shared" si="1"/>
        <v>4</v>
      </c>
      <c r="N4" s="16">
        <f t="shared" si="2"/>
        <v>18.5</v>
      </c>
    </row>
    <row r="5" spans="1:14" ht="15" customHeight="1">
      <c r="A5" s="8" t="s">
        <v>168</v>
      </c>
      <c r="B5" s="43">
        <v>1981</v>
      </c>
      <c r="C5" s="43"/>
      <c r="D5" s="11"/>
      <c r="E5" s="39">
        <v>5</v>
      </c>
      <c r="F5" s="32">
        <v>5</v>
      </c>
      <c r="G5" s="32">
        <v>14</v>
      </c>
      <c r="H5" s="32"/>
      <c r="I5" s="32"/>
      <c r="J5" s="14"/>
      <c r="K5" s="14"/>
      <c r="L5" s="15">
        <f t="shared" si="0"/>
        <v>24</v>
      </c>
      <c r="M5" s="6">
        <f t="shared" si="1"/>
        <v>3</v>
      </c>
      <c r="N5" s="16">
        <f t="shared" si="2"/>
        <v>8</v>
      </c>
    </row>
    <row r="6" spans="1:14" ht="15" customHeight="1">
      <c r="A6" s="8" t="s">
        <v>169</v>
      </c>
      <c r="B6" s="43"/>
      <c r="C6" s="43"/>
      <c r="D6" s="11"/>
      <c r="E6" s="39"/>
      <c r="F6" s="32">
        <v>12</v>
      </c>
      <c r="G6" s="32">
        <v>3</v>
      </c>
      <c r="H6" s="32">
        <v>8</v>
      </c>
      <c r="I6" s="32">
        <v>4</v>
      </c>
      <c r="J6" s="14"/>
      <c r="K6" s="14"/>
      <c r="L6" s="15">
        <f t="shared" si="0"/>
        <v>27</v>
      </c>
      <c r="M6" s="6">
        <f t="shared" si="1"/>
        <v>4</v>
      </c>
      <c r="N6" s="16">
        <f t="shared" si="2"/>
        <v>6.75</v>
      </c>
    </row>
    <row r="7" spans="1:14" ht="15" customHeight="1">
      <c r="A7" s="8" t="s">
        <v>41</v>
      </c>
      <c r="B7" s="43">
        <v>1980</v>
      </c>
      <c r="C7" s="43"/>
      <c r="D7" s="11"/>
      <c r="E7" s="39">
        <v>3</v>
      </c>
      <c r="F7" s="32">
        <v>2</v>
      </c>
      <c r="G7" s="32">
        <v>5</v>
      </c>
      <c r="H7" s="32">
        <v>6</v>
      </c>
      <c r="I7" s="32">
        <v>13</v>
      </c>
      <c r="J7" s="14"/>
      <c r="K7" s="14"/>
      <c r="L7" s="15">
        <f t="shared" si="0"/>
        <v>29</v>
      </c>
      <c r="M7" s="6">
        <f t="shared" si="1"/>
        <v>5</v>
      </c>
      <c r="N7" s="16">
        <f t="shared" si="2"/>
        <v>5.8</v>
      </c>
    </row>
    <row r="8" spans="1:14" ht="15" customHeight="1">
      <c r="A8" s="8" t="s">
        <v>170</v>
      </c>
      <c r="B8" s="43"/>
      <c r="C8" s="43"/>
      <c r="D8" s="11"/>
      <c r="E8" s="39">
        <v>7</v>
      </c>
      <c r="F8" s="32">
        <v>2</v>
      </c>
      <c r="G8" s="32">
        <v>5</v>
      </c>
      <c r="H8" s="32">
        <v>5</v>
      </c>
      <c r="I8" s="32">
        <v>0</v>
      </c>
      <c r="J8" s="14"/>
      <c r="K8" s="14"/>
      <c r="L8" s="15">
        <f t="shared" si="0"/>
        <v>19</v>
      </c>
      <c r="M8" s="6">
        <f t="shared" si="1"/>
        <v>5</v>
      </c>
      <c r="N8" s="16">
        <f t="shared" si="2"/>
        <v>3.8</v>
      </c>
    </row>
    <row r="9" spans="1:14" ht="15" customHeight="1">
      <c r="A9" s="8" t="s">
        <v>43</v>
      </c>
      <c r="B9" s="43">
        <v>1978</v>
      </c>
      <c r="C9" s="44"/>
      <c r="D9" s="45"/>
      <c r="E9" s="39">
        <v>2</v>
      </c>
      <c r="F9" s="32"/>
      <c r="G9" s="32"/>
      <c r="H9" s="32">
        <v>5</v>
      </c>
      <c r="I9" s="32">
        <v>3</v>
      </c>
      <c r="J9" s="14"/>
      <c r="K9" s="14"/>
      <c r="L9" s="15">
        <f>SUM(E9:K9)</f>
        <v>10</v>
      </c>
      <c r="M9" s="6">
        <f t="shared" si="1"/>
        <v>3</v>
      </c>
      <c r="N9" s="16">
        <f t="shared" si="2"/>
        <v>3.3333333333333335</v>
      </c>
    </row>
    <row r="10" spans="1:14" ht="15" customHeight="1">
      <c r="A10" s="8" t="s">
        <v>42</v>
      </c>
      <c r="B10" s="43">
        <v>1977</v>
      </c>
      <c r="C10" s="43"/>
      <c r="D10" s="11"/>
      <c r="E10" s="39">
        <v>7</v>
      </c>
      <c r="F10" s="32"/>
      <c r="G10" s="32">
        <v>2</v>
      </c>
      <c r="H10" s="32">
        <v>1</v>
      </c>
      <c r="I10" s="32"/>
      <c r="J10" s="14"/>
      <c r="K10" s="14"/>
      <c r="L10" s="15">
        <f t="shared" si="0"/>
        <v>10</v>
      </c>
      <c r="M10" s="6">
        <f t="shared" si="1"/>
        <v>3</v>
      </c>
      <c r="N10" s="16">
        <f t="shared" si="2"/>
        <v>3.3333333333333335</v>
      </c>
    </row>
    <row r="11" spans="1:14" ht="15" customHeight="1">
      <c r="A11" s="8" t="s">
        <v>44</v>
      </c>
      <c r="B11" s="43">
        <v>1981</v>
      </c>
      <c r="C11" s="43"/>
      <c r="D11" s="11"/>
      <c r="E11" s="39">
        <v>4</v>
      </c>
      <c r="F11" s="32">
        <v>3</v>
      </c>
      <c r="G11" s="32"/>
      <c r="H11" s="32"/>
      <c r="I11" s="32">
        <v>0</v>
      </c>
      <c r="J11" s="14"/>
      <c r="K11" s="14"/>
      <c r="L11" s="15">
        <f t="shared" si="0"/>
        <v>7</v>
      </c>
      <c r="M11" s="6">
        <f t="shared" si="1"/>
        <v>3</v>
      </c>
      <c r="N11" s="16">
        <f t="shared" si="2"/>
        <v>2.3333333333333335</v>
      </c>
    </row>
    <row r="12" spans="1:14" ht="15" customHeight="1">
      <c r="A12" s="8" t="s">
        <v>201</v>
      </c>
      <c r="B12" s="43"/>
      <c r="C12" s="43"/>
      <c r="D12" s="11"/>
      <c r="E12" s="39"/>
      <c r="F12" s="32"/>
      <c r="G12" s="32"/>
      <c r="H12" s="32">
        <v>4</v>
      </c>
      <c r="I12" s="32">
        <v>0</v>
      </c>
      <c r="J12" s="14"/>
      <c r="K12" s="14"/>
      <c r="L12" s="15">
        <f>SUM(E12:K12)</f>
        <v>4</v>
      </c>
      <c r="M12" s="6">
        <f t="shared" si="1"/>
        <v>2</v>
      </c>
      <c r="N12" s="16">
        <f t="shared" si="2"/>
        <v>2</v>
      </c>
    </row>
    <row r="13" spans="1:14" ht="15" customHeight="1">
      <c r="A13" s="8" t="s">
        <v>171</v>
      </c>
      <c r="B13" s="43">
        <v>1981</v>
      </c>
      <c r="C13" s="43"/>
      <c r="D13" s="11"/>
      <c r="E13" s="39">
        <v>2</v>
      </c>
      <c r="F13" s="32"/>
      <c r="G13" s="32"/>
      <c r="H13" s="32">
        <v>2</v>
      </c>
      <c r="I13" s="32">
        <v>0</v>
      </c>
      <c r="J13" s="14"/>
      <c r="K13" s="14"/>
      <c r="L13" s="15">
        <f>SUM(E13:K13)</f>
        <v>4</v>
      </c>
      <c r="M13" s="6">
        <f>COUNT(E13:K13)</f>
        <v>3</v>
      </c>
      <c r="N13" s="16">
        <f>L13/COUNT(E13:K13)</f>
        <v>1.3333333333333333</v>
      </c>
    </row>
    <row r="14" spans="1:14" ht="15" customHeight="1">
      <c r="A14" s="8" t="s">
        <v>172</v>
      </c>
      <c r="B14" s="43"/>
      <c r="C14" s="43"/>
      <c r="D14" s="11"/>
      <c r="E14" s="39">
        <v>0</v>
      </c>
      <c r="F14" s="32"/>
      <c r="G14" s="32"/>
      <c r="H14" s="32"/>
      <c r="I14" s="32"/>
      <c r="J14" s="14"/>
      <c r="K14" s="14"/>
      <c r="L14" s="15">
        <f t="shared" si="0"/>
        <v>0</v>
      </c>
      <c r="M14" s="6">
        <f t="shared" si="1"/>
        <v>1</v>
      </c>
      <c r="N14" s="16">
        <f t="shared" si="2"/>
        <v>0</v>
      </c>
    </row>
    <row r="15" spans="1:14" s="28" customFormat="1" ht="15" customHeight="1">
      <c r="A15" s="18" t="s">
        <v>6</v>
      </c>
      <c r="B15" s="18"/>
      <c r="C15" s="18"/>
      <c r="D15" s="18"/>
      <c r="E15" s="19">
        <f>SUM(E2:E14)+6</f>
        <v>65</v>
      </c>
      <c r="F15" s="19">
        <f>SUM(F2:F14)-2</f>
        <v>92</v>
      </c>
      <c r="G15" s="19">
        <f>SUM(G2:G14)+3</f>
        <v>83</v>
      </c>
      <c r="H15" s="19">
        <f>SUM(H2:H14)</f>
        <v>94</v>
      </c>
      <c r="I15" s="19">
        <f>SUM(I2:I14)</f>
        <v>81</v>
      </c>
      <c r="J15" s="19"/>
      <c r="K15" s="19"/>
      <c r="L15" s="18">
        <f t="shared" si="0"/>
        <v>415</v>
      </c>
      <c r="M15" s="18"/>
      <c r="N15" s="20">
        <f t="shared" si="2"/>
        <v>83</v>
      </c>
    </row>
    <row r="16" spans="1:14" ht="12.75">
      <c r="A16" s="21" t="s">
        <v>7</v>
      </c>
      <c r="B16" s="21"/>
      <c r="C16" s="21"/>
      <c r="D16" s="21"/>
      <c r="E16" s="21">
        <v>82</v>
      </c>
      <c r="F16" s="21">
        <v>71</v>
      </c>
      <c r="G16" s="21">
        <v>72</v>
      </c>
      <c r="H16" s="21">
        <v>99</v>
      </c>
      <c r="I16" s="21">
        <v>69</v>
      </c>
      <c r="J16" s="21"/>
      <c r="K16" s="21"/>
      <c r="L16" s="22">
        <f t="shared" si="0"/>
        <v>393</v>
      </c>
      <c r="M16" s="22"/>
      <c r="N16" s="20">
        <f t="shared" si="2"/>
        <v>78.6</v>
      </c>
    </row>
    <row r="17" spans="1:14" ht="12.75">
      <c r="A17" s="21" t="s">
        <v>8</v>
      </c>
      <c r="B17" s="21"/>
      <c r="C17" s="21"/>
      <c r="D17" s="21"/>
      <c r="E17" s="23">
        <f>E15-E16</f>
        <v>-17</v>
      </c>
      <c r="F17" s="24">
        <f>F15-F16</f>
        <v>21</v>
      </c>
      <c r="G17" s="24">
        <f>G15-G16</f>
        <v>11</v>
      </c>
      <c r="H17" s="23">
        <f>H15-H16</f>
        <v>-5</v>
      </c>
      <c r="I17" s="24">
        <f>I15-I16</f>
        <v>12</v>
      </c>
      <c r="J17" s="24"/>
      <c r="K17" s="24"/>
      <c r="L17" s="25">
        <f t="shared" si="0"/>
        <v>22</v>
      </c>
      <c r="M17" s="25"/>
      <c r="N17" s="26">
        <f t="shared" si="2"/>
        <v>4.4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N15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J1" sqref="J1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5.421875" style="0" bestFit="1" customWidth="1"/>
    <col min="6" max="7" width="5.140625" style="0" customWidth="1"/>
    <col min="8" max="8" width="5.00390625" style="0" bestFit="1" customWidth="1"/>
    <col min="9" max="9" width="4.00390625" style="0" customWidth="1"/>
    <col min="10" max="10" width="4.140625" style="0" bestFit="1" customWidth="1"/>
    <col min="11" max="11" width="4.8515625" style="0" customWidth="1"/>
    <col min="12" max="12" width="6.28125" style="0" bestFit="1" customWidth="1"/>
    <col min="13" max="13" width="3.28125" style="0" bestFit="1" customWidth="1"/>
    <col min="14" max="14" width="8.8515625" style="0" customWidth="1"/>
  </cols>
  <sheetData>
    <row r="1" spans="1:14" ht="42.75" customHeight="1">
      <c r="A1" s="1" t="s">
        <v>12</v>
      </c>
      <c r="B1" s="1" t="s">
        <v>1</v>
      </c>
      <c r="C1" s="1" t="s">
        <v>2</v>
      </c>
      <c r="D1" s="3" t="s">
        <v>3</v>
      </c>
      <c r="E1" s="34" t="s">
        <v>9</v>
      </c>
      <c r="F1" s="35" t="s">
        <v>152</v>
      </c>
      <c r="G1" s="35" t="s">
        <v>140</v>
      </c>
      <c r="H1" s="35" t="s">
        <v>33</v>
      </c>
      <c r="I1" s="35" t="s">
        <v>108</v>
      </c>
      <c r="J1" s="35"/>
      <c r="K1" s="35"/>
      <c r="L1" s="6" t="s">
        <v>4</v>
      </c>
      <c r="M1" s="6" t="s">
        <v>39</v>
      </c>
      <c r="N1" s="7" t="s">
        <v>5</v>
      </c>
    </row>
    <row r="2" spans="1:14" ht="15" customHeight="1">
      <c r="A2" s="8" t="s">
        <v>37</v>
      </c>
      <c r="B2" s="32"/>
      <c r="C2" s="32"/>
      <c r="D2" s="33"/>
      <c r="E2" s="36">
        <v>22</v>
      </c>
      <c r="F2" s="37">
        <v>15</v>
      </c>
      <c r="G2" s="37">
        <v>16</v>
      </c>
      <c r="H2" s="32">
        <v>26</v>
      </c>
      <c r="I2" s="32"/>
      <c r="J2" s="32"/>
      <c r="K2" s="38"/>
      <c r="L2" s="15">
        <f aca="true" t="shared" si="0" ref="L2:L13">SUM(E2:K2)</f>
        <v>79</v>
      </c>
      <c r="M2" s="6">
        <f aca="true" t="shared" si="1" ref="M2:M12">COUNT(E2:K2)</f>
        <v>4</v>
      </c>
      <c r="N2" s="16">
        <f aca="true" t="shared" si="2" ref="N2:N15">L2/COUNT(E2:K2)</f>
        <v>19.75</v>
      </c>
    </row>
    <row r="3" spans="1:14" ht="15" customHeight="1">
      <c r="A3" s="8" t="s">
        <v>13</v>
      </c>
      <c r="B3" s="32"/>
      <c r="C3" s="32"/>
      <c r="D3" s="33"/>
      <c r="E3" s="39">
        <v>24</v>
      </c>
      <c r="F3" s="32">
        <v>22</v>
      </c>
      <c r="G3" s="32">
        <v>13</v>
      </c>
      <c r="H3" s="32">
        <v>11</v>
      </c>
      <c r="I3" s="32">
        <v>10</v>
      </c>
      <c r="J3" s="32"/>
      <c r="K3" s="32"/>
      <c r="L3" s="15">
        <f t="shared" si="0"/>
        <v>80</v>
      </c>
      <c r="M3" s="6">
        <f>COUNT(E3:K3)</f>
        <v>5</v>
      </c>
      <c r="N3" s="16">
        <f t="shared" si="2"/>
        <v>16</v>
      </c>
    </row>
    <row r="4" spans="1:14" ht="15" customHeight="1">
      <c r="A4" s="8" t="s">
        <v>153</v>
      </c>
      <c r="B4" s="32"/>
      <c r="C4" s="32"/>
      <c r="D4" s="33"/>
      <c r="E4" s="39"/>
      <c r="F4" s="32">
        <v>20</v>
      </c>
      <c r="G4" s="32">
        <v>8</v>
      </c>
      <c r="H4" s="32">
        <v>13</v>
      </c>
      <c r="I4" s="32">
        <v>13</v>
      </c>
      <c r="J4" s="32"/>
      <c r="K4" s="32"/>
      <c r="L4" s="15">
        <f>SUM(E4:K4)</f>
        <v>54</v>
      </c>
      <c r="M4" s="6">
        <f t="shared" si="1"/>
        <v>4</v>
      </c>
      <c r="N4" s="16">
        <f t="shared" si="2"/>
        <v>13.5</v>
      </c>
    </row>
    <row r="5" spans="1:14" ht="15" customHeight="1">
      <c r="A5" s="8" t="s">
        <v>14</v>
      </c>
      <c r="B5" s="32"/>
      <c r="C5" s="32"/>
      <c r="D5" s="33"/>
      <c r="E5" s="36">
        <v>9</v>
      </c>
      <c r="F5" s="37">
        <v>13</v>
      </c>
      <c r="G5" s="37">
        <v>14</v>
      </c>
      <c r="H5" s="32">
        <v>14</v>
      </c>
      <c r="I5" s="32">
        <v>12</v>
      </c>
      <c r="J5" s="32"/>
      <c r="K5" s="32"/>
      <c r="L5" s="15">
        <f t="shared" si="0"/>
        <v>62</v>
      </c>
      <c r="M5" s="6">
        <f t="shared" si="1"/>
        <v>5</v>
      </c>
      <c r="N5" s="16">
        <f t="shared" si="2"/>
        <v>12.4</v>
      </c>
    </row>
    <row r="6" spans="1:14" ht="15" customHeight="1">
      <c r="A6" s="8" t="s">
        <v>191</v>
      </c>
      <c r="B6" s="32"/>
      <c r="C6" s="32"/>
      <c r="D6" s="33"/>
      <c r="E6" s="39"/>
      <c r="F6" s="32"/>
      <c r="G6" s="32"/>
      <c r="H6" s="32">
        <v>2</v>
      </c>
      <c r="I6" s="32">
        <v>22</v>
      </c>
      <c r="J6" s="32"/>
      <c r="K6" s="32"/>
      <c r="L6" s="15">
        <f t="shared" si="0"/>
        <v>24</v>
      </c>
      <c r="M6" s="6">
        <f t="shared" si="1"/>
        <v>2</v>
      </c>
      <c r="N6" s="16">
        <f t="shared" si="2"/>
        <v>12</v>
      </c>
    </row>
    <row r="7" spans="1:14" ht="15" customHeight="1">
      <c r="A7" s="8" t="s">
        <v>145</v>
      </c>
      <c r="B7" s="32"/>
      <c r="C7" s="32"/>
      <c r="D7" s="33"/>
      <c r="E7" s="39">
        <v>19</v>
      </c>
      <c r="F7" s="32">
        <v>6</v>
      </c>
      <c r="G7" s="32">
        <v>0</v>
      </c>
      <c r="H7" s="32"/>
      <c r="I7" s="32">
        <v>11</v>
      </c>
      <c r="J7" s="32"/>
      <c r="K7" s="32"/>
      <c r="L7" s="15">
        <f t="shared" si="0"/>
        <v>36</v>
      </c>
      <c r="M7" s="6">
        <f t="shared" si="1"/>
        <v>4</v>
      </c>
      <c r="N7" s="16">
        <f t="shared" si="2"/>
        <v>9</v>
      </c>
    </row>
    <row r="8" spans="1:14" ht="15" customHeight="1">
      <c r="A8" s="8" t="s">
        <v>69</v>
      </c>
      <c r="B8" s="32"/>
      <c r="C8" s="32"/>
      <c r="D8" s="33"/>
      <c r="E8" s="36">
        <v>6</v>
      </c>
      <c r="F8" s="37">
        <v>0</v>
      </c>
      <c r="G8" s="37">
        <v>4</v>
      </c>
      <c r="H8" s="32">
        <v>8</v>
      </c>
      <c r="I8" s="32">
        <v>10</v>
      </c>
      <c r="J8" s="32"/>
      <c r="K8" s="32"/>
      <c r="L8" s="15">
        <f>SUM(E8:K8)</f>
        <v>28</v>
      </c>
      <c r="M8" s="6">
        <f t="shared" si="1"/>
        <v>5</v>
      </c>
      <c r="N8" s="16">
        <f t="shared" si="2"/>
        <v>5.6</v>
      </c>
    </row>
    <row r="9" spans="1:14" ht="15" customHeight="1">
      <c r="A9" s="8" t="s">
        <v>147</v>
      </c>
      <c r="B9" s="32"/>
      <c r="C9" s="32"/>
      <c r="D9" s="33"/>
      <c r="E9" s="36">
        <v>0</v>
      </c>
      <c r="F9" s="37">
        <v>3</v>
      </c>
      <c r="G9" s="37">
        <v>10</v>
      </c>
      <c r="H9" s="32"/>
      <c r="I9" s="32"/>
      <c r="J9" s="32"/>
      <c r="K9" s="32"/>
      <c r="L9" s="15">
        <f t="shared" si="0"/>
        <v>13</v>
      </c>
      <c r="M9" s="6">
        <f t="shared" si="1"/>
        <v>3</v>
      </c>
      <c r="N9" s="16">
        <f t="shared" si="2"/>
        <v>4.333333333333333</v>
      </c>
    </row>
    <row r="10" spans="1:14" ht="15" customHeight="1">
      <c r="A10" s="8" t="s">
        <v>146</v>
      </c>
      <c r="B10" s="32"/>
      <c r="C10" s="32"/>
      <c r="D10" s="33"/>
      <c r="E10" s="36">
        <v>3</v>
      </c>
      <c r="F10" s="37">
        <v>2</v>
      </c>
      <c r="G10" s="37">
        <v>2</v>
      </c>
      <c r="H10" s="32">
        <v>4</v>
      </c>
      <c r="I10" s="32"/>
      <c r="J10" s="32"/>
      <c r="K10" s="32"/>
      <c r="L10" s="15">
        <f>SUM(E10:K10)</f>
        <v>11</v>
      </c>
      <c r="M10" s="6">
        <f t="shared" si="1"/>
        <v>4</v>
      </c>
      <c r="N10" s="16">
        <f t="shared" si="2"/>
        <v>2.75</v>
      </c>
    </row>
    <row r="11" spans="1:14" ht="15" customHeight="1">
      <c r="A11" s="8" t="s">
        <v>144</v>
      </c>
      <c r="B11" s="32"/>
      <c r="C11" s="32"/>
      <c r="D11" s="33"/>
      <c r="E11" s="39">
        <v>3</v>
      </c>
      <c r="F11" s="32">
        <v>0</v>
      </c>
      <c r="G11" s="32">
        <v>4</v>
      </c>
      <c r="H11" s="32">
        <v>2</v>
      </c>
      <c r="I11" s="32"/>
      <c r="J11" s="32"/>
      <c r="K11" s="32"/>
      <c r="L11" s="15">
        <f t="shared" si="0"/>
        <v>9</v>
      </c>
      <c r="M11" s="6">
        <f t="shared" si="1"/>
        <v>4</v>
      </c>
      <c r="N11" s="16">
        <f t="shared" si="2"/>
        <v>2.25</v>
      </c>
    </row>
    <row r="12" spans="1:14" ht="15" customHeight="1">
      <c r="A12" s="8" t="s">
        <v>143</v>
      </c>
      <c r="B12" s="32"/>
      <c r="C12" s="32"/>
      <c r="D12" s="33"/>
      <c r="E12" s="36">
        <v>0</v>
      </c>
      <c r="F12" s="37">
        <v>1</v>
      </c>
      <c r="G12" s="37"/>
      <c r="H12" s="32"/>
      <c r="I12" s="32"/>
      <c r="J12" s="32"/>
      <c r="K12" s="32"/>
      <c r="L12" s="15">
        <f t="shared" si="0"/>
        <v>1</v>
      </c>
      <c r="M12" s="6">
        <f t="shared" si="1"/>
        <v>2</v>
      </c>
      <c r="N12" s="16">
        <f t="shared" si="2"/>
        <v>0.5</v>
      </c>
    </row>
    <row r="13" spans="1:14" s="28" customFormat="1" ht="15" customHeight="1">
      <c r="A13" s="18" t="s">
        <v>6</v>
      </c>
      <c r="B13" s="18"/>
      <c r="C13" s="18"/>
      <c r="D13" s="40"/>
      <c r="E13" s="19">
        <f>SUM(E2:E12)</f>
        <v>86</v>
      </c>
      <c r="F13" s="19">
        <f>SUM(F2:F12)</f>
        <v>82</v>
      </c>
      <c r="G13" s="19">
        <f>SUM(G2:G12)</f>
        <v>71</v>
      </c>
      <c r="H13" s="19">
        <f>SUM(H2:H12)</f>
        <v>80</v>
      </c>
      <c r="I13" s="19">
        <f>SUM(I2:I12)</f>
        <v>78</v>
      </c>
      <c r="J13" s="19"/>
      <c r="K13" s="19"/>
      <c r="L13" s="18">
        <f t="shared" si="0"/>
        <v>397</v>
      </c>
      <c r="M13" s="18"/>
      <c r="N13" s="20">
        <f t="shared" si="2"/>
        <v>79.4</v>
      </c>
    </row>
    <row r="14" spans="1:14" ht="12.75">
      <c r="A14" s="21" t="s">
        <v>7</v>
      </c>
      <c r="B14" s="21"/>
      <c r="C14" s="21"/>
      <c r="D14" s="21"/>
      <c r="E14" s="21">
        <v>82</v>
      </c>
      <c r="F14" s="21">
        <v>65</v>
      </c>
      <c r="G14" s="21">
        <v>61</v>
      </c>
      <c r="H14" s="21">
        <v>105</v>
      </c>
      <c r="I14" s="21">
        <v>71</v>
      </c>
      <c r="J14" s="21"/>
      <c r="K14" s="21"/>
      <c r="L14" s="22">
        <f>SUM(E14:K14)</f>
        <v>384</v>
      </c>
      <c r="M14" s="22"/>
      <c r="N14" s="20">
        <f t="shared" si="2"/>
        <v>76.8</v>
      </c>
    </row>
    <row r="15" spans="1:14" ht="12.75">
      <c r="A15" s="21" t="s">
        <v>8</v>
      </c>
      <c r="B15" s="21"/>
      <c r="C15" s="21"/>
      <c r="D15" s="21"/>
      <c r="E15" s="24">
        <f>E13-E14</f>
        <v>4</v>
      </c>
      <c r="F15" s="24">
        <f>F13-F14</f>
        <v>17</v>
      </c>
      <c r="G15" s="24">
        <f>G13-G14</f>
        <v>10</v>
      </c>
      <c r="H15" s="23">
        <f>H13-H14</f>
        <v>-25</v>
      </c>
      <c r="I15" s="24">
        <f>I13-I14</f>
        <v>7</v>
      </c>
      <c r="J15" s="23"/>
      <c r="K15" s="24"/>
      <c r="L15" s="29">
        <f>SUM(E15:K15)</f>
        <v>13</v>
      </c>
      <c r="M15" s="29"/>
      <c r="N15" s="30">
        <f t="shared" si="2"/>
        <v>2.6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">
    <pageSetUpPr fitToPage="1"/>
  </sheetPr>
  <dimension ref="A1:K13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K1" sqref="K1"/>
    </sheetView>
  </sheetViews>
  <sheetFormatPr defaultColWidth="11.421875" defaultRowHeight="12.75"/>
  <cols>
    <col min="1" max="1" width="14.28125" style="0" bestFit="1" customWidth="1"/>
    <col min="2" max="3" width="4.421875" style="0" bestFit="1" customWidth="1"/>
    <col min="4" max="4" width="4.8515625" style="0" bestFit="1" customWidth="1"/>
    <col min="5" max="7" width="5.140625" style="0" customWidth="1"/>
    <col min="8" max="8" width="5.421875" style="0" customWidth="1"/>
    <col min="9" max="9" width="5.8515625" style="0" customWidth="1"/>
    <col min="10" max="10" width="3.28125" style="0" bestFit="1" customWidth="1"/>
    <col min="11" max="11" width="7.8515625" style="0" bestFit="1" customWidth="1"/>
  </cols>
  <sheetData>
    <row r="1" spans="1:11" ht="42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33</v>
      </c>
      <c r="F1" s="5" t="s">
        <v>9</v>
      </c>
      <c r="G1" s="5" t="s">
        <v>140</v>
      </c>
      <c r="H1" s="5"/>
      <c r="I1" s="6" t="s">
        <v>4</v>
      </c>
      <c r="J1" s="6" t="s">
        <v>39</v>
      </c>
      <c r="K1" s="7" t="s">
        <v>5</v>
      </c>
    </row>
    <row r="2" spans="1:11" ht="15" customHeight="1">
      <c r="A2" s="8" t="s">
        <v>49</v>
      </c>
      <c r="B2" s="43">
        <v>1978</v>
      </c>
      <c r="C2" s="44"/>
      <c r="D2" s="11"/>
      <c r="E2" s="36">
        <v>11</v>
      </c>
      <c r="F2" s="13">
        <v>23</v>
      </c>
      <c r="G2" s="13">
        <v>19</v>
      </c>
      <c r="H2" s="13"/>
      <c r="I2" s="50">
        <f aca="true" t="shared" si="0" ref="I2:I13">SUM(E2:H2)</f>
        <v>53</v>
      </c>
      <c r="J2" s="6">
        <f aca="true" t="shared" si="1" ref="J2:J10">COUNT(E2:H2)</f>
        <v>3</v>
      </c>
      <c r="K2" s="51">
        <f aca="true" t="shared" si="2" ref="K2:K13">I2/COUNT(E2:H2)</f>
        <v>17.666666666666668</v>
      </c>
    </row>
    <row r="3" spans="1:11" ht="15" customHeight="1">
      <c r="A3" s="8" t="s">
        <v>68</v>
      </c>
      <c r="B3" s="43"/>
      <c r="C3" s="43"/>
      <c r="D3" s="11"/>
      <c r="E3" s="36">
        <v>16</v>
      </c>
      <c r="F3" s="13">
        <v>21</v>
      </c>
      <c r="G3" s="13">
        <v>10</v>
      </c>
      <c r="H3" s="13"/>
      <c r="I3" s="50">
        <f t="shared" si="0"/>
        <v>47</v>
      </c>
      <c r="J3" s="6">
        <f t="shared" si="1"/>
        <v>3</v>
      </c>
      <c r="K3" s="51">
        <f t="shared" si="2"/>
        <v>15.666666666666666</v>
      </c>
    </row>
    <row r="4" spans="1:11" ht="15" customHeight="1">
      <c r="A4" s="8" t="s">
        <v>150</v>
      </c>
      <c r="B4" s="43"/>
      <c r="C4" s="43"/>
      <c r="D4" s="11"/>
      <c r="E4" s="36">
        <v>16</v>
      </c>
      <c r="F4" s="13">
        <v>13</v>
      </c>
      <c r="G4" s="13">
        <v>14</v>
      </c>
      <c r="H4" s="13"/>
      <c r="I4" s="50">
        <f t="shared" si="0"/>
        <v>43</v>
      </c>
      <c r="J4" s="6">
        <f t="shared" si="1"/>
        <v>3</v>
      </c>
      <c r="K4" s="51">
        <f t="shared" si="2"/>
        <v>14.333333333333334</v>
      </c>
    </row>
    <row r="5" spans="1:11" ht="15" customHeight="1">
      <c r="A5" s="8" t="s">
        <v>51</v>
      </c>
      <c r="B5" s="43">
        <v>1977</v>
      </c>
      <c r="C5" s="44"/>
      <c r="D5" s="11"/>
      <c r="E5" s="36">
        <v>15</v>
      </c>
      <c r="F5" s="13">
        <v>14</v>
      </c>
      <c r="G5" s="13">
        <v>9</v>
      </c>
      <c r="H5" s="13"/>
      <c r="I5" s="50">
        <f t="shared" si="0"/>
        <v>38</v>
      </c>
      <c r="J5" s="6">
        <f t="shared" si="1"/>
        <v>3</v>
      </c>
      <c r="K5" s="51">
        <f t="shared" si="2"/>
        <v>12.666666666666666</v>
      </c>
    </row>
    <row r="6" spans="1:11" ht="15" customHeight="1">
      <c r="A6" s="8" t="s">
        <v>197</v>
      </c>
      <c r="B6" s="43"/>
      <c r="C6" s="43"/>
      <c r="D6" s="11"/>
      <c r="E6" s="36"/>
      <c r="F6" s="13">
        <v>18</v>
      </c>
      <c r="G6" s="13">
        <v>3</v>
      </c>
      <c r="H6" s="13"/>
      <c r="I6" s="50">
        <f t="shared" si="0"/>
        <v>21</v>
      </c>
      <c r="J6" s="6">
        <f t="shared" si="1"/>
        <v>2</v>
      </c>
      <c r="K6" s="51">
        <f t="shared" si="2"/>
        <v>10.5</v>
      </c>
    </row>
    <row r="7" spans="1:11" ht="15" customHeight="1">
      <c r="A7" s="8" t="s">
        <v>48</v>
      </c>
      <c r="B7" s="43">
        <v>1976</v>
      </c>
      <c r="C7" s="43"/>
      <c r="D7" s="11"/>
      <c r="E7" s="36">
        <v>12</v>
      </c>
      <c r="F7" s="13"/>
      <c r="G7" s="13">
        <v>7</v>
      </c>
      <c r="H7" s="13"/>
      <c r="I7" s="50">
        <f t="shared" si="0"/>
        <v>19</v>
      </c>
      <c r="J7" s="6">
        <f t="shared" si="1"/>
        <v>2</v>
      </c>
      <c r="K7" s="51">
        <f t="shared" si="2"/>
        <v>9.5</v>
      </c>
    </row>
    <row r="8" spans="1:11" ht="15" customHeight="1">
      <c r="A8" s="8" t="s">
        <v>50</v>
      </c>
      <c r="B8" s="43">
        <v>1975</v>
      </c>
      <c r="C8" s="44"/>
      <c r="D8" s="11" t="s">
        <v>52</v>
      </c>
      <c r="E8" s="36">
        <v>5</v>
      </c>
      <c r="F8" s="13">
        <v>4</v>
      </c>
      <c r="G8" s="13">
        <v>9</v>
      </c>
      <c r="H8" s="13"/>
      <c r="I8" s="50">
        <f t="shared" si="0"/>
        <v>18</v>
      </c>
      <c r="J8" s="6">
        <f t="shared" si="1"/>
        <v>3</v>
      </c>
      <c r="K8" s="51">
        <f t="shared" si="2"/>
        <v>6</v>
      </c>
    </row>
    <row r="9" spans="1:11" ht="15" customHeight="1">
      <c r="A9" s="8" t="s">
        <v>196</v>
      </c>
      <c r="B9" s="43"/>
      <c r="C9" s="43"/>
      <c r="D9" s="11"/>
      <c r="E9" s="36"/>
      <c r="F9" s="13">
        <v>10</v>
      </c>
      <c r="G9" s="13">
        <v>0</v>
      </c>
      <c r="H9" s="12"/>
      <c r="I9" s="50">
        <f t="shared" si="0"/>
        <v>10</v>
      </c>
      <c r="J9" s="6">
        <f t="shared" si="1"/>
        <v>2</v>
      </c>
      <c r="K9" s="51">
        <f t="shared" si="2"/>
        <v>5</v>
      </c>
    </row>
    <row r="10" spans="1:11" ht="15" customHeight="1">
      <c r="A10" s="8" t="s">
        <v>67</v>
      </c>
      <c r="B10" s="43"/>
      <c r="C10" s="43"/>
      <c r="D10" s="11"/>
      <c r="E10" s="36">
        <v>1</v>
      </c>
      <c r="F10" s="13"/>
      <c r="G10" s="13">
        <v>9</v>
      </c>
      <c r="H10" s="13"/>
      <c r="I10" s="50">
        <f t="shared" si="0"/>
        <v>10</v>
      </c>
      <c r="J10" s="6">
        <f t="shared" si="1"/>
        <v>2</v>
      </c>
      <c r="K10" s="51">
        <f t="shared" si="2"/>
        <v>5</v>
      </c>
    </row>
    <row r="11" spans="1:11" ht="15" customHeight="1">
      <c r="A11" s="52" t="s">
        <v>6</v>
      </c>
      <c r="B11" s="47"/>
      <c r="C11" s="48"/>
      <c r="D11" s="49"/>
      <c r="E11" s="19">
        <f>SUM(E2:E10)+2</f>
        <v>78</v>
      </c>
      <c r="F11" s="19">
        <f>SUM(F2:F10)</f>
        <v>103</v>
      </c>
      <c r="G11" s="19">
        <f>SUM(G2:G10)</f>
        <v>80</v>
      </c>
      <c r="H11" s="19"/>
      <c r="I11" s="19">
        <f t="shared" si="0"/>
        <v>261</v>
      </c>
      <c r="J11" s="19"/>
      <c r="K11" s="20">
        <f t="shared" si="2"/>
        <v>87</v>
      </c>
    </row>
    <row r="12" spans="1:11" ht="12.75">
      <c r="A12" s="53" t="s">
        <v>7</v>
      </c>
      <c r="C12" s="55"/>
      <c r="D12" s="54"/>
      <c r="E12" s="21">
        <v>69</v>
      </c>
      <c r="F12" s="21">
        <v>71</v>
      </c>
      <c r="G12" s="21">
        <v>57</v>
      </c>
      <c r="H12" s="21"/>
      <c r="I12" s="22">
        <f t="shared" si="0"/>
        <v>197</v>
      </c>
      <c r="J12" s="22"/>
      <c r="K12" s="20">
        <f t="shared" si="2"/>
        <v>65.66666666666667</v>
      </c>
    </row>
    <row r="13" spans="1:11" ht="12.75">
      <c r="A13" s="53" t="s">
        <v>8</v>
      </c>
      <c r="B13" s="21"/>
      <c r="C13" s="21"/>
      <c r="D13" s="21"/>
      <c r="E13" s="24">
        <f>E11-E12</f>
        <v>9</v>
      </c>
      <c r="F13" s="24">
        <f>F11-F12</f>
        <v>32</v>
      </c>
      <c r="G13" s="24">
        <f>G11-G12</f>
        <v>23</v>
      </c>
      <c r="H13" s="23"/>
      <c r="I13" s="29">
        <f t="shared" si="0"/>
        <v>64</v>
      </c>
      <c r="J13" s="29"/>
      <c r="K13" s="30">
        <f t="shared" si="2"/>
        <v>21.333333333333332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M15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I1" sqref="I1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5.421875" style="0" bestFit="1" customWidth="1"/>
    <col min="7" max="7" width="5.00390625" style="0" bestFit="1" customWidth="1"/>
    <col min="8" max="8" width="4.57421875" style="0" bestFit="1" customWidth="1"/>
    <col min="9" max="9" width="5.421875" style="0" customWidth="1"/>
    <col min="10" max="10" width="6.140625" style="0" customWidth="1"/>
    <col min="11" max="11" width="7.00390625" style="0" customWidth="1"/>
    <col min="12" max="12" width="3.28125" style="0" bestFit="1" customWidth="1"/>
    <col min="13" max="13" width="8.00390625" style="0" customWidth="1"/>
    <col min="14" max="14" width="9.7109375" style="0" customWidth="1"/>
  </cols>
  <sheetData>
    <row r="1" spans="1:13" ht="46.5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9</v>
      </c>
      <c r="F1" s="35" t="s">
        <v>140</v>
      </c>
      <c r="G1" s="35" t="s">
        <v>33</v>
      </c>
      <c r="H1" s="35" t="s">
        <v>108</v>
      </c>
      <c r="I1" s="5"/>
      <c r="J1" s="5"/>
      <c r="K1" s="6" t="s">
        <v>4</v>
      </c>
      <c r="L1" s="6" t="s">
        <v>39</v>
      </c>
      <c r="M1" s="7" t="s">
        <v>5</v>
      </c>
    </row>
    <row r="2" spans="1:13" ht="15" customHeight="1">
      <c r="A2" s="8" t="s">
        <v>30</v>
      </c>
      <c r="B2" s="43"/>
      <c r="C2" s="43"/>
      <c r="D2" s="11"/>
      <c r="E2" s="39">
        <v>23</v>
      </c>
      <c r="F2" s="32">
        <v>21</v>
      </c>
      <c r="G2" s="32">
        <v>14</v>
      </c>
      <c r="H2" s="32">
        <v>26</v>
      </c>
      <c r="I2" s="14"/>
      <c r="J2" s="14"/>
      <c r="K2" s="15">
        <f aca="true" t="shared" si="0" ref="K2:K15">SUM(E2:J2)</f>
        <v>84</v>
      </c>
      <c r="L2" s="6">
        <f>COUNT(E2:J2)</f>
        <v>4</v>
      </c>
      <c r="M2" s="16">
        <f aca="true" t="shared" si="1" ref="M2:M15">K2/COUNT(E2:J2)</f>
        <v>21</v>
      </c>
    </row>
    <row r="3" spans="1:13" ht="15" customHeight="1">
      <c r="A3" s="8" t="s">
        <v>29</v>
      </c>
      <c r="B3" s="43"/>
      <c r="C3" s="43"/>
      <c r="D3" s="11"/>
      <c r="E3" s="39">
        <v>16</v>
      </c>
      <c r="F3" s="32">
        <v>20</v>
      </c>
      <c r="G3" s="32">
        <v>14</v>
      </c>
      <c r="H3" s="32"/>
      <c r="I3" s="14"/>
      <c r="J3" s="14"/>
      <c r="K3" s="15">
        <f t="shared" si="0"/>
        <v>50</v>
      </c>
      <c r="L3" s="6">
        <f>COUNT(E3:J3)</f>
        <v>3</v>
      </c>
      <c r="M3" s="16">
        <f t="shared" si="1"/>
        <v>16.666666666666668</v>
      </c>
    </row>
    <row r="4" spans="1:13" ht="15" customHeight="1">
      <c r="A4" s="8" t="s">
        <v>31</v>
      </c>
      <c r="B4" s="43"/>
      <c r="C4" s="43"/>
      <c r="D4" s="11"/>
      <c r="E4" s="39">
        <v>14</v>
      </c>
      <c r="F4" s="32">
        <v>4</v>
      </c>
      <c r="G4" s="32">
        <v>11</v>
      </c>
      <c r="H4" s="32">
        <v>29</v>
      </c>
      <c r="I4" s="14"/>
      <c r="J4" s="17"/>
      <c r="K4" s="15">
        <f t="shared" si="0"/>
        <v>58</v>
      </c>
      <c r="L4" s="6">
        <f aca="true" t="shared" si="2" ref="L4:L9">COUNT(E4:J4)</f>
        <v>4</v>
      </c>
      <c r="M4" s="16">
        <f t="shared" si="1"/>
        <v>14.5</v>
      </c>
    </row>
    <row r="5" spans="1:13" ht="15" customHeight="1">
      <c r="A5" s="8" t="s">
        <v>113</v>
      </c>
      <c r="B5" s="43"/>
      <c r="C5" s="43"/>
      <c r="D5" s="11"/>
      <c r="E5" s="39">
        <v>6</v>
      </c>
      <c r="F5" s="32">
        <v>15</v>
      </c>
      <c r="G5" s="32">
        <v>10</v>
      </c>
      <c r="H5" s="32">
        <v>16</v>
      </c>
      <c r="I5" s="14"/>
      <c r="J5" s="17"/>
      <c r="K5" s="15">
        <f>SUM(E5:J5)</f>
        <v>47</v>
      </c>
      <c r="L5" s="6">
        <f>COUNT(E5:J5)</f>
        <v>4</v>
      </c>
      <c r="M5" s="16">
        <f t="shared" si="1"/>
        <v>11.75</v>
      </c>
    </row>
    <row r="6" spans="1:13" ht="15" customHeight="1">
      <c r="A6" s="8" t="s">
        <v>114</v>
      </c>
      <c r="B6" s="43"/>
      <c r="C6" s="43"/>
      <c r="D6" s="11"/>
      <c r="E6" s="39">
        <v>8</v>
      </c>
      <c r="F6" s="32">
        <v>6</v>
      </c>
      <c r="G6" s="32">
        <v>16</v>
      </c>
      <c r="H6" s="32"/>
      <c r="I6" s="14"/>
      <c r="J6" s="14"/>
      <c r="K6" s="15">
        <f>SUM(E6:J6)</f>
        <v>30</v>
      </c>
      <c r="L6" s="6">
        <f t="shared" si="2"/>
        <v>3</v>
      </c>
      <c r="M6" s="16">
        <f t="shared" si="1"/>
        <v>10</v>
      </c>
    </row>
    <row r="7" spans="1:13" ht="15" customHeight="1">
      <c r="A7" s="8" t="s">
        <v>184</v>
      </c>
      <c r="B7" s="43"/>
      <c r="C7" s="43"/>
      <c r="D7" s="11"/>
      <c r="E7" s="39"/>
      <c r="F7" s="32"/>
      <c r="G7" s="32">
        <v>5</v>
      </c>
      <c r="H7" s="32">
        <v>6</v>
      </c>
      <c r="I7" s="14"/>
      <c r="J7" s="14"/>
      <c r="K7" s="15">
        <f>SUM(E7:J7)</f>
        <v>11</v>
      </c>
      <c r="L7" s="6">
        <f t="shared" si="2"/>
        <v>2</v>
      </c>
      <c r="M7" s="16">
        <f t="shared" si="1"/>
        <v>5.5</v>
      </c>
    </row>
    <row r="8" spans="1:13" ht="15" customHeight="1">
      <c r="A8" s="8" t="s">
        <v>115</v>
      </c>
      <c r="B8" s="43"/>
      <c r="C8" s="43"/>
      <c r="D8" s="11"/>
      <c r="E8" s="39">
        <v>4</v>
      </c>
      <c r="F8" s="32">
        <v>1</v>
      </c>
      <c r="G8" s="32"/>
      <c r="H8" s="32">
        <v>8</v>
      </c>
      <c r="I8" s="14"/>
      <c r="J8" s="14"/>
      <c r="K8" s="15">
        <f>SUM(E8:J8)</f>
        <v>13</v>
      </c>
      <c r="L8" s="6">
        <f t="shared" si="2"/>
        <v>3</v>
      </c>
      <c r="M8" s="16">
        <f t="shared" si="1"/>
        <v>4.333333333333333</v>
      </c>
    </row>
    <row r="9" spans="1:13" ht="15" customHeight="1">
      <c r="A9" s="8" t="s">
        <v>28</v>
      </c>
      <c r="B9" s="43"/>
      <c r="C9" s="44"/>
      <c r="D9" s="45"/>
      <c r="E9" s="39">
        <v>4</v>
      </c>
      <c r="F9" s="32">
        <v>3</v>
      </c>
      <c r="G9" s="32">
        <v>5</v>
      </c>
      <c r="H9" s="32">
        <v>5</v>
      </c>
      <c r="I9" s="14"/>
      <c r="J9" s="14"/>
      <c r="K9" s="15">
        <f>SUM(E9:J9)</f>
        <v>17</v>
      </c>
      <c r="L9" s="6">
        <f t="shared" si="2"/>
        <v>4</v>
      </c>
      <c r="M9" s="16">
        <f t="shared" si="1"/>
        <v>4.25</v>
      </c>
    </row>
    <row r="10" spans="1:13" ht="15" customHeight="1">
      <c r="A10" s="8" t="s">
        <v>202</v>
      </c>
      <c r="B10" s="43"/>
      <c r="C10" s="43"/>
      <c r="D10" s="11"/>
      <c r="E10" s="39"/>
      <c r="F10" s="32"/>
      <c r="G10" s="32"/>
      <c r="H10" s="32">
        <v>4</v>
      </c>
      <c r="I10" s="14"/>
      <c r="J10" s="14"/>
      <c r="K10" s="15">
        <f t="shared" si="0"/>
        <v>4</v>
      </c>
      <c r="L10" s="6">
        <f>COUNT(E10:J10)</f>
        <v>1</v>
      </c>
      <c r="M10" s="16">
        <f t="shared" si="1"/>
        <v>4</v>
      </c>
    </row>
    <row r="11" spans="1:13" ht="15" customHeight="1">
      <c r="A11" s="8" t="s">
        <v>66</v>
      </c>
      <c r="B11" s="43"/>
      <c r="C11" s="43"/>
      <c r="D11" s="11"/>
      <c r="E11" s="39">
        <v>1</v>
      </c>
      <c r="F11" s="32">
        <v>1</v>
      </c>
      <c r="G11" s="32">
        <v>8</v>
      </c>
      <c r="H11" s="32"/>
      <c r="I11" s="14"/>
      <c r="J11" s="14"/>
      <c r="K11" s="15">
        <f>SUM(E11:J11)</f>
        <v>10</v>
      </c>
      <c r="L11" s="6">
        <f>COUNT(E11:J11)</f>
        <v>3</v>
      </c>
      <c r="M11" s="16">
        <f t="shared" si="1"/>
        <v>3.3333333333333335</v>
      </c>
    </row>
    <row r="12" spans="1:13" ht="15" customHeight="1">
      <c r="A12" s="8" t="s">
        <v>32</v>
      </c>
      <c r="B12" s="43"/>
      <c r="C12" s="43"/>
      <c r="D12" s="11"/>
      <c r="E12" s="39">
        <v>3</v>
      </c>
      <c r="F12" s="32">
        <v>3</v>
      </c>
      <c r="G12" s="32"/>
      <c r="H12" s="32"/>
      <c r="I12" s="14"/>
      <c r="J12" s="14"/>
      <c r="K12" s="15">
        <f>SUM(E12:J12)</f>
        <v>6</v>
      </c>
      <c r="L12" s="6">
        <f>COUNT(E12:J12)</f>
        <v>2</v>
      </c>
      <c r="M12" s="16">
        <f t="shared" si="1"/>
        <v>3</v>
      </c>
    </row>
    <row r="13" spans="1:13" s="28" customFormat="1" ht="15" customHeight="1">
      <c r="A13" s="18" t="s">
        <v>6</v>
      </c>
      <c r="B13" s="18"/>
      <c r="C13" s="18"/>
      <c r="D13" s="18"/>
      <c r="E13" s="19">
        <f>SUM(E2:E12)</f>
        <v>79</v>
      </c>
      <c r="F13" s="19">
        <f>SUM(F2:F12)</f>
        <v>74</v>
      </c>
      <c r="G13" s="19">
        <f>SUM(G2:G12)</f>
        <v>83</v>
      </c>
      <c r="H13" s="19">
        <f>SUM(H2:H12)</f>
        <v>94</v>
      </c>
      <c r="I13" s="19"/>
      <c r="J13" s="19"/>
      <c r="K13" s="18">
        <f t="shared" si="0"/>
        <v>330</v>
      </c>
      <c r="L13" s="18"/>
      <c r="M13" s="20">
        <f t="shared" si="1"/>
        <v>82.5</v>
      </c>
    </row>
    <row r="14" spans="1:13" ht="12.75">
      <c r="A14" s="21" t="s">
        <v>7</v>
      </c>
      <c r="B14" s="21"/>
      <c r="C14" s="21"/>
      <c r="D14" s="21"/>
      <c r="E14" s="21">
        <v>78</v>
      </c>
      <c r="F14" s="21">
        <v>69</v>
      </c>
      <c r="G14" s="21">
        <v>94</v>
      </c>
      <c r="H14" s="21">
        <v>100</v>
      </c>
      <c r="I14" s="21"/>
      <c r="J14" s="21"/>
      <c r="K14" s="22">
        <f t="shared" si="0"/>
        <v>341</v>
      </c>
      <c r="L14" s="22"/>
      <c r="M14" s="20">
        <f t="shared" si="1"/>
        <v>85.25</v>
      </c>
    </row>
    <row r="15" spans="1:13" ht="12.75">
      <c r="A15" s="21" t="s">
        <v>8</v>
      </c>
      <c r="B15" s="21"/>
      <c r="C15" s="21"/>
      <c r="D15" s="21"/>
      <c r="E15" s="24">
        <f>E13-E14</f>
        <v>1</v>
      </c>
      <c r="F15" s="24">
        <f>F13-F14</f>
        <v>5</v>
      </c>
      <c r="G15" s="23">
        <f>G13-G14</f>
        <v>-11</v>
      </c>
      <c r="H15" s="23">
        <f>H13-H14</f>
        <v>-6</v>
      </c>
      <c r="I15" s="24"/>
      <c r="J15" s="24"/>
      <c r="K15" s="29">
        <f t="shared" si="0"/>
        <v>-11</v>
      </c>
      <c r="L15" s="29"/>
      <c r="M15" s="30">
        <f t="shared" si="1"/>
        <v>-2.75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M15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J1" sqref="J1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4.28125" style="0" bestFit="1" customWidth="1"/>
    <col min="6" max="6" width="5.421875" style="0" bestFit="1" customWidth="1"/>
    <col min="7" max="7" width="6.57421875" style="0" customWidth="1"/>
    <col min="8" max="8" width="5.28125" style="0" customWidth="1"/>
    <col min="9" max="9" width="5.00390625" style="0" bestFit="1" customWidth="1"/>
    <col min="10" max="10" width="4.140625" style="0" customWidth="1"/>
    <col min="11" max="11" width="6.28125" style="0" bestFit="1" customWidth="1"/>
    <col min="12" max="12" width="3.28125" style="0" bestFit="1" customWidth="1"/>
    <col min="13" max="13" width="7.8515625" style="0" bestFit="1" customWidth="1"/>
  </cols>
  <sheetData>
    <row r="1" spans="1:13" ht="48" customHeight="1">
      <c r="A1" s="1" t="s">
        <v>0</v>
      </c>
      <c r="B1" s="1" t="s">
        <v>1</v>
      </c>
      <c r="C1" s="1" t="s">
        <v>2</v>
      </c>
      <c r="D1" s="3" t="s">
        <v>3</v>
      </c>
      <c r="E1" s="4" t="s">
        <v>108</v>
      </c>
      <c r="F1" s="5" t="s">
        <v>9</v>
      </c>
      <c r="G1" s="5" t="s">
        <v>120</v>
      </c>
      <c r="H1" s="5" t="s">
        <v>140</v>
      </c>
      <c r="I1" s="5" t="s">
        <v>33</v>
      </c>
      <c r="J1" s="5"/>
      <c r="K1" s="6" t="s">
        <v>4</v>
      </c>
      <c r="L1" s="6" t="s">
        <v>39</v>
      </c>
      <c r="M1" s="7" t="s">
        <v>5</v>
      </c>
    </row>
    <row r="2" spans="1:13" ht="15" customHeight="1">
      <c r="A2" s="8" t="s">
        <v>181</v>
      </c>
      <c r="B2" s="9"/>
      <c r="C2" s="9"/>
      <c r="D2" s="31"/>
      <c r="E2" s="17"/>
      <c r="F2" s="14">
        <v>15</v>
      </c>
      <c r="G2" s="14">
        <v>12</v>
      </c>
      <c r="H2" s="14"/>
      <c r="I2" s="14">
        <v>19</v>
      </c>
      <c r="J2" s="14"/>
      <c r="K2" s="15">
        <f>SUM(E2:J2)</f>
        <v>46</v>
      </c>
      <c r="L2" s="6">
        <f>COUNT(E2:J2)</f>
        <v>3</v>
      </c>
      <c r="M2" s="16">
        <f aca="true" t="shared" si="0" ref="M2:M15">K2/COUNT(E2:J2)</f>
        <v>15.333333333333334</v>
      </c>
    </row>
    <row r="3" spans="1:13" ht="15" customHeight="1">
      <c r="A3" s="8" t="s">
        <v>36</v>
      </c>
      <c r="B3" s="9"/>
      <c r="C3" s="9"/>
      <c r="D3" s="31"/>
      <c r="E3" s="17">
        <v>23</v>
      </c>
      <c r="F3" s="14">
        <v>15</v>
      </c>
      <c r="G3" s="14">
        <v>18</v>
      </c>
      <c r="H3" s="14"/>
      <c r="I3" s="14">
        <v>5</v>
      </c>
      <c r="J3" s="14"/>
      <c r="K3" s="15">
        <f aca="true" t="shared" si="1" ref="K3:K11">SUM(E3:J3)</f>
        <v>61</v>
      </c>
      <c r="L3" s="6">
        <f>COUNT(E3:J3)</f>
        <v>4</v>
      </c>
      <c r="M3" s="16">
        <f t="shared" si="0"/>
        <v>15.25</v>
      </c>
    </row>
    <row r="4" spans="1:13" ht="15" customHeight="1">
      <c r="A4" s="8" t="s">
        <v>160</v>
      </c>
      <c r="B4" s="9"/>
      <c r="C4" s="9"/>
      <c r="D4" s="31"/>
      <c r="E4" s="17">
        <v>14</v>
      </c>
      <c r="F4" s="14">
        <v>15</v>
      </c>
      <c r="G4" s="14">
        <v>17</v>
      </c>
      <c r="H4" s="14">
        <v>6</v>
      </c>
      <c r="I4" s="14">
        <v>14</v>
      </c>
      <c r="J4" s="14"/>
      <c r="K4" s="15">
        <f>SUM(E4:J4)</f>
        <v>66</v>
      </c>
      <c r="L4" s="6">
        <f aca="true" t="shared" si="2" ref="L4:L12">COUNT(E4:J4)</f>
        <v>5</v>
      </c>
      <c r="M4" s="16">
        <f t="shared" si="0"/>
        <v>13.2</v>
      </c>
    </row>
    <row r="5" spans="1:13" ht="15" customHeight="1">
      <c r="A5" s="8" t="s">
        <v>11</v>
      </c>
      <c r="B5" s="9"/>
      <c r="C5" s="9"/>
      <c r="D5" s="31"/>
      <c r="E5" s="17">
        <v>10</v>
      </c>
      <c r="F5" s="14"/>
      <c r="G5" s="14">
        <v>0</v>
      </c>
      <c r="H5" s="14">
        <v>30</v>
      </c>
      <c r="I5" s="14">
        <v>8</v>
      </c>
      <c r="J5" s="14"/>
      <c r="K5" s="15">
        <f t="shared" si="1"/>
        <v>48</v>
      </c>
      <c r="L5" s="6">
        <f t="shared" si="2"/>
        <v>4</v>
      </c>
      <c r="M5" s="16">
        <f t="shared" si="0"/>
        <v>12</v>
      </c>
    </row>
    <row r="6" spans="1:13" ht="15" customHeight="1">
      <c r="A6" s="8" t="s">
        <v>161</v>
      </c>
      <c r="B6" s="9"/>
      <c r="C6" s="9"/>
      <c r="D6" s="31"/>
      <c r="E6" s="17">
        <v>9</v>
      </c>
      <c r="F6" s="14">
        <v>2</v>
      </c>
      <c r="G6" s="14">
        <v>10</v>
      </c>
      <c r="H6" s="14">
        <v>19</v>
      </c>
      <c r="I6" s="14">
        <v>18</v>
      </c>
      <c r="J6" s="14"/>
      <c r="K6" s="15">
        <f t="shared" si="1"/>
        <v>58</v>
      </c>
      <c r="L6" s="6">
        <f>COUNT(E6:J6)</f>
        <v>5</v>
      </c>
      <c r="M6" s="16">
        <f>K6/COUNT(E6:J6)</f>
        <v>11.6</v>
      </c>
    </row>
    <row r="7" spans="1:13" ht="15" customHeight="1">
      <c r="A7" s="8" t="s">
        <v>162</v>
      </c>
      <c r="B7" s="9"/>
      <c r="C7" s="9"/>
      <c r="D7" s="31"/>
      <c r="E7" s="17">
        <v>8</v>
      </c>
      <c r="F7" s="14">
        <v>10</v>
      </c>
      <c r="G7" s="14">
        <v>20</v>
      </c>
      <c r="H7" s="14">
        <v>2</v>
      </c>
      <c r="I7" s="14">
        <v>15</v>
      </c>
      <c r="J7" s="14"/>
      <c r="K7" s="15">
        <f>SUM(E7:J7)</f>
        <v>55</v>
      </c>
      <c r="L7" s="6">
        <f>COUNT(E7:J7)</f>
        <v>5</v>
      </c>
      <c r="M7" s="16">
        <f t="shared" si="0"/>
        <v>11</v>
      </c>
    </row>
    <row r="8" spans="1:13" ht="15" customHeight="1">
      <c r="A8" s="8" t="s">
        <v>35</v>
      </c>
      <c r="B8" s="9"/>
      <c r="C8" s="10"/>
      <c r="D8" s="31"/>
      <c r="E8" s="17">
        <v>8</v>
      </c>
      <c r="F8" s="14">
        <v>11</v>
      </c>
      <c r="G8" s="14">
        <v>18</v>
      </c>
      <c r="H8" s="14">
        <v>6</v>
      </c>
      <c r="I8" s="14"/>
      <c r="J8" s="14"/>
      <c r="K8" s="15">
        <f t="shared" si="1"/>
        <v>43</v>
      </c>
      <c r="L8" s="6">
        <f t="shared" si="2"/>
        <v>4</v>
      </c>
      <c r="M8" s="16">
        <f t="shared" si="0"/>
        <v>10.75</v>
      </c>
    </row>
    <row r="9" spans="1:13" ht="15" customHeight="1">
      <c r="A9" s="8" t="s">
        <v>10</v>
      </c>
      <c r="B9" s="9"/>
      <c r="C9" s="9"/>
      <c r="D9" s="31"/>
      <c r="E9" s="17">
        <v>7</v>
      </c>
      <c r="F9" s="14">
        <v>15</v>
      </c>
      <c r="G9" s="14">
        <v>6</v>
      </c>
      <c r="H9" s="14">
        <v>4</v>
      </c>
      <c r="I9" s="14"/>
      <c r="J9" s="14"/>
      <c r="K9" s="15">
        <f t="shared" si="1"/>
        <v>32</v>
      </c>
      <c r="L9" s="6">
        <f t="shared" si="2"/>
        <v>4</v>
      </c>
      <c r="M9" s="16">
        <f t="shared" si="0"/>
        <v>8</v>
      </c>
    </row>
    <row r="10" spans="1:13" ht="15" customHeight="1">
      <c r="A10" s="8" t="s">
        <v>34</v>
      </c>
      <c r="B10" s="9"/>
      <c r="C10" s="9"/>
      <c r="D10" s="31"/>
      <c r="E10" s="17">
        <v>11</v>
      </c>
      <c r="F10" s="14">
        <v>2</v>
      </c>
      <c r="G10" s="14">
        <v>2</v>
      </c>
      <c r="H10" s="14">
        <v>12</v>
      </c>
      <c r="I10" s="14"/>
      <c r="J10" s="14"/>
      <c r="K10" s="15">
        <f t="shared" si="1"/>
        <v>27</v>
      </c>
      <c r="L10" s="6">
        <f t="shared" si="2"/>
        <v>4</v>
      </c>
      <c r="M10" s="16">
        <f t="shared" si="0"/>
        <v>6.75</v>
      </c>
    </row>
    <row r="11" spans="1:13" ht="15" customHeight="1">
      <c r="A11" s="8" t="s">
        <v>192</v>
      </c>
      <c r="B11" s="9"/>
      <c r="C11" s="9"/>
      <c r="D11" s="31"/>
      <c r="E11" s="17"/>
      <c r="F11" s="14"/>
      <c r="G11" s="14">
        <v>0</v>
      </c>
      <c r="H11" s="14">
        <v>9</v>
      </c>
      <c r="I11" s="14"/>
      <c r="J11" s="14"/>
      <c r="K11" s="15">
        <f t="shared" si="1"/>
        <v>9</v>
      </c>
      <c r="L11" s="6">
        <f t="shared" si="2"/>
        <v>2</v>
      </c>
      <c r="M11" s="16">
        <f t="shared" si="0"/>
        <v>4.5</v>
      </c>
    </row>
    <row r="12" spans="1:13" ht="15" customHeight="1">
      <c r="A12" s="8" t="s">
        <v>212</v>
      </c>
      <c r="B12" s="9"/>
      <c r="C12" s="9"/>
      <c r="D12" s="31"/>
      <c r="E12" s="17"/>
      <c r="F12" s="14"/>
      <c r="G12" s="14"/>
      <c r="H12" s="14"/>
      <c r="I12" s="14">
        <v>4</v>
      </c>
      <c r="J12" s="14"/>
      <c r="K12" s="15">
        <f>SUM(E12:J12)</f>
        <v>4</v>
      </c>
      <c r="L12" s="6">
        <f t="shared" si="2"/>
        <v>1</v>
      </c>
      <c r="M12" s="16">
        <f t="shared" si="0"/>
        <v>4</v>
      </c>
    </row>
    <row r="13" spans="1:13" s="28" customFormat="1" ht="12.75">
      <c r="A13" s="27" t="s">
        <v>6</v>
      </c>
      <c r="B13" s="27"/>
      <c r="C13" s="27"/>
      <c r="D13" s="27"/>
      <c r="E13" s="27">
        <f>SUM(E2:E12)</f>
        <v>90</v>
      </c>
      <c r="F13" s="27">
        <f>SUM(F2:F12)</f>
        <v>85</v>
      </c>
      <c r="G13" s="27">
        <f>SUM(G2:G12)</f>
        <v>103</v>
      </c>
      <c r="H13" s="27">
        <f>SUM(H2:H12)</f>
        <v>88</v>
      </c>
      <c r="I13" s="27">
        <f>SUM(I2:I12)+7</f>
        <v>90</v>
      </c>
      <c r="J13" s="27"/>
      <c r="K13" s="27">
        <f>SUM(E13:J13)</f>
        <v>456</v>
      </c>
      <c r="L13" s="27"/>
      <c r="M13" s="20">
        <f t="shared" si="0"/>
        <v>91.2</v>
      </c>
    </row>
    <row r="14" spans="1:13" ht="12.75">
      <c r="A14" s="21" t="s">
        <v>7</v>
      </c>
      <c r="B14" s="21"/>
      <c r="C14" s="21"/>
      <c r="D14" s="21"/>
      <c r="E14" s="21">
        <v>83</v>
      </c>
      <c r="F14" s="21">
        <v>80</v>
      </c>
      <c r="G14" s="21">
        <v>108</v>
      </c>
      <c r="H14" s="21">
        <v>79</v>
      </c>
      <c r="I14" s="21">
        <v>93</v>
      </c>
      <c r="J14" s="21"/>
      <c r="K14" s="22">
        <f>SUM(E14:J14)</f>
        <v>443</v>
      </c>
      <c r="L14" s="22"/>
      <c r="M14" s="20">
        <f t="shared" si="0"/>
        <v>88.6</v>
      </c>
    </row>
    <row r="15" spans="1:13" ht="12.75">
      <c r="A15" s="21" t="s">
        <v>8</v>
      </c>
      <c r="B15" s="21"/>
      <c r="C15" s="21"/>
      <c r="D15" s="21"/>
      <c r="E15" s="24">
        <f>E13-E14</f>
        <v>7</v>
      </c>
      <c r="F15" s="24">
        <f>F13-F14</f>
        <v>5</v>
      </c>
      <c r="G15" s="23">
        <f>G13-G14</f>
        <v>-5</v>
      </c>
      <c r="H15" s="24">
        <f>H13-H14</f>
        <v>9</v>
      </c>
      <c r="I15" s="23">
        <f>I13-I14</f>
        <v>-3</v>
      </c>
      <c r="J15" s="23"/>
      <c r="K15" s="29">
        <f>SUM(E15:J15)</f>
        <v>13</v>
      </c>
      <c r="L15" s="29"/>
      <c r="M15" s="30">
        <f t="shared" si="0"/>
        <v>2.6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AG15"/>
  <sheetViews>
    <sheetView tabSelected="1" workbookViewId="0" topLeftCell="A1">
      <pane xSplit="4" ySplit="1" topLeftCell="T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G1" sqref="AG1"/>
    </sheetView>
  </sheetViews>
  <sheetFormatPr defaultColWidth="11.421875" defaultRowHeight="12.75"/>
  <cols>
    <col min="1" max="1" width="16.00390625" style="0" bestFit="1" customWidth="1"/>
    <col min="2" max="4" width="4.8515625" style="0" bestFit="1" customWidth="1"/>
    <col min="5" max="5" width="4.8515625" style="0" customWidth="1"/>
    <col min="6" max="6" width="5.28125" style="0" customWidth="1"/>
    <col min="7" max="7" width="5.57421875" style="0" customWidth="1"/>
    <col min="8" max="8" width="5.140625" style="0" customWidth="1"/>
    <col min="9" max="9" width="4.140625" style="0" bestFit="1" customWidth="1"/>
    <col min="10" max="10" width="5.28125" style="0" customWidth="1"/>
    <col min="11" max="11" width="6.140625" style="0" customWidth="1"/>
    <col min="12" max="12" width="4.140625" style="0" bestFit="1" customWidth="1"/>
    <col min="13" max="13" width="5.140625" style="0" customWidth="1"/>
    <col min="14" max="14" width="4.421875" style="0" bestFit="1" customWidth="1"/>
    <col min="15" max="15" width="6.8515625" style="0" customWidth="1"/>
    <col min="16" max="16" width="4.421875" style="0" customWidth="1"/>
    <col min="17" max="18" width="5.140625" style="0" customWidth="1"/>
    <col min="19" max="19" width="4.7109375" style="0" bestFit="1" customWidth="1"/>
    <col min="20" max="20" width="8.28125" style="0" customWidth="1"/>
    <col min="21" max="21" width="4.57421875" style="0" customWidth="1"/>
    <col min="22" max="22" width="5.140625" style="0" customWidth="1"/>
    <col min="23" max="23" width="4.57421875" style="0" customWidth="1"/>
    <col min="24" max="24" width="3.57421875" style="0" bestFit="1" customWidth="1"/>
    <col min="25" max="25" width="5.28125" style="0" customWidth="1"/>
    <col min="26" max="26" width="3.7109375" style="0" customWidth="1"/>
    <col min="27" max="27" width="5.140625" style="0" customWidth="1"/>
    <col min="28" max="28" width="6.57421875" style="0" customWidth="1"/>
    <col min="29" max="29" width="5.140625" style="0" customWidth="1"/>
    <col min="30" max="30" width="4.00390625" style="0" customWidth="1"/>
    <col min="31" max="31" width="6.28125" style="0" bestFit="1" customWidth="1"/>
    <col min="32" max="32" width="3.28125" style="0" bestFit="1" customWidth="1"/>
    <col min="33" max="33" width="7.8515625" style="0" bestFit="1" customWidth="1"/>
  </cols>
  <sheetData>
    <row r="1" spans="1:33" ht="39.75" customHeight="1">
      <c r="A1" s="1" t="s">
        <v>0</v>
      </c>
      <c r="B1" s="1" t="s">
        <v>1</v>
      </c>
      <c r="C1" s="1" t="s">
        <v>2</v>
      </c>
      <c r="D1" s="3" t="s">
        <v>3</v>
      </c>
      <c r="E1" s="4" t="s">
        <v>23</v>
      </c>
      <c r="F1" s="5" t="s">
        <v>138</v>
      </c>
      <c r="G1" s="5" t="s">
        <v>148</v>
      </c>
      <c r="H1" s="5" t="s">
        <v>151</v>
      </c>
      <c r="I1" s="5" t="s">
        <v>163</v>
      </c>
      <c r="J1" s="5" t="s">
        <v>127</v>
      </c>
      <c r="K1" s="5" t="s">
        <v>152</v>
      </c>
      <c r="L1" s="5" t="s">
        <v>174</v>
      </c>
      <c r="M1" s="5" t="s">
        <v>175</v>
      </c>
      <c r="N1" s="5" t="s">
        <v>177</v>
      </c>
      <c r="O1" s="5" t="s">
        <v>179</v>
      </c>
      <c r="P1" s="5" t="s">
        <v>180</v>
      </c>
      <c r="Q1" s="5" t="s">
        <v>140</v>
      </c>
      <c r="R1" s="5" t="s">
        <v>185</v>
      </c>
      <c r="S1" s="5" t="s">
        <v>130</v>
      </c>
      <c r="T1" s="5" t="s">
        <v>193</v>
      </c>
      <c r="U1" s="5" t="s">
        <v>198</v>
      </c>
      <c r="V1" s="5" t="s">
        <v>199</v>
      </c>
      <c r="W1" s="5" t="s">
        <v>200</v>
      </c>
      <c r="X1" s="5" t="s">
        <v>203</v>
      </c>
      <c r="Y1" s="5" t="s">
        <v>100</v>
      </c>
      <c r="Z1" s="5" t="s">
        <v>139</v>
      </c>
      <c r="AA1" s="5" t="s">
        <v>124</v>
      </c>
      <c r="AB1" s="5" t="s">
        <v>211</v>
      </c>
      <c r="AC1" s="5" t="s">
        <v>154</v>
      </c>
      <c r="AD1" s="5" t="s">
        <v>108</v>
      </c>
      <c r="AE1" s="6" t="s">
        <v>4</v>
      </c>
      <c r="AF1" s="6" t="s">
        <v>39</v>
      </c>
      <c r="AG1" s="7" t="s">
        <v>5</v>
      </c>
    </row>
    <row r="2" spans="1:33" ht="15" customHeight="1">
      <c r="A2" s="8" t="s">
        <v>19</v>
      </c>
      <c r="B2" s="43">
        <v>1972</v>
      </c>
      <c r="C2" s="43">
        <v>1.88</v>
      </c>
      <c r="D2" s="11">
        <v>3</v>
      </c>
      <c r="E2" s="17">
        <v>7</v>
      </c>
      <c r="F2" s="14">
        <v>12</v>
      </c>
      <c r="G2" s="14">
        <v>22</v>
      </c>
      <c r="H2" s="14">
        <v>8</v>
      </c>
      <c r="I2" s="14">
        <v>18</v>
      </c>
      <c r="J2" s="14">
        <v>20</v>
      </c>
      <c r="K2" s="14">
        <v>11</v>
      </c>
      <c r="L2" s="14"/>
      <c r="M2" s="14">
        <v>12</v>
      </c>
      <c r="N2" s="14">
        <v>12</v>
      </c>
      <c r="O2" s="14">
        <v>7</v>
      </c>
      <c r="P2" s="14">
        <v>10</v>
      </c>
      <c r="Q2" s="14">
        <v>22</v>
      </c>
      <c r="R2" s="14">
        <v>22</v>
      </c>
      <c r="S2" s="14">
        <v>29</v>
      </c>
      <c r="T2" s="14">
        <v>20</v>
      </c>
      <c r="U2" s="14">
        <v>17</v>
      </c>
      <c r="V2" s="14">
        <v>5</v>
      </c>
      <c r="W2" s="14">
        <v>12</v>
      </c>
      <c r="X2" s="14">
        <v>17</v>
      </c>
      <c r="Y2" s="14">
        <v>11</v>
      </c>
      <c r="Z2" s="14">
        <v>35</v>
      </c>
      <c r="AA2" s="14">
        <v>18</v>
      </c>
      <c r="AB2" s="14">
        <v>18</v>
      </c>
      <c r="AC2" s="14">
        <v>2</v>
      </c>
      <c r="AD2" s="14">
        <v>16</v>
      </c>
      <c r="AE2" s="15">
        <f aca="true" t="shared" si="0" ref="AE2:AE12">SUM(E2:AD2)</f>
        <v>383</v>
      </c>
      <c r="AF2" s="6">
        <f aca="true" t="shared" si="1" ref="AF2:AF12">COUNT(E2:AD2)</f>
        <v>25</v>
      </c>
      <c r="AG2" s="16">
        <f aca="true" t="shared" si="2" ref="AG2:AG12">AE2/COUNT(E2:AD2)</f>
        <v>15.32</v>
      </c>
    </row>
    <row r="3" spans="1:33" ht="15" customHeight="1">
      <c r="A3" s="8" t="s">
        <v>116</v>
      </c>
      <c r="B3" s="43">
        <v>1982</v>
      </c>
      <c r="C3" s="44">
        <v>2</v>
      </c>
      <c r="D3" s="11"/>
      <c r="E3" s="17">
        <v>11</v>
      </c>
      <c r="F3" s="14">
        <v>11</v>
      </c>
      <c r="G3" s="14">
        <v>6</v>
      </c>
      <c r="H3" s="14">
        <v>12</v>
      </c>
      <c r="I3" s="14">
        <v>11</v>
      </c>
      <c r="J3" s="14">
        <v>11</v>
      </c>
      <c r="K3" s="14">
        <v>12</v>
      </c>
      <c r="L3" s="14"/>
      <c r="M3" s="14">
        <v>7</v>
      </c>
      <c r="N3" s="14">
        <v>14</v>
      </c>
      <c r="O3" s="14">
        <v>11</v>
      </c>
      <c r="P3" s="14">
        <v>23</v>
      </c>
      <c r="Q3" s="14">
        <v>20</v>
      </c>
      <c r="R3" s="14">
        <v>8</v>
      </c>
      <c r="S3" s="14">
        <v>9</v>
      </c>
      <c r="T3" s="14">
        <v>13</v>
      </c>
      <c r="U3" s="14">
        <v>12</v>
      </c>
      <c r="V3" s="14">
        <v>24</v>
      </c>
      <c r="W3" s="14">
        <v>23</v>
      </c>
      <c r="X3" s="14">
        <v>16</v>
      </c>
      <c r="Y3" s="14" t="s">
        <v>189</v>
      </c>
      <c r="Z3" s="14">
        <v>13</v>
      </c>
      <c r="AA3" s="14">
        <v>11</v>
      </c>
      <c r="AB3" s="14">
        <v>17</v>
      </c>
      <c r="AC3" s="14">
        <v>19</v>
      </c>
      <c r="AD3" s="14">
        <v>8</v>
      </c>
      <c r="AE3" s="15">
        <f>SUM(E3:AD3)</f>
        <v>322</v>
      </c>
      <c r="AF3" s="6">
        <f>COUNT(E3:AD3)</f>
        <v>24</v>
      </c>
      <c r="AG3" s="16">
        <f>AE3/COUNT(E3:AD3)</f>
        <v>13.416666666666666</v>
      </c>
    </row>
    <row r="4" spans="1:33" ht="15" customHeight="1">
      <c r="A4" s="8" t="s">
        <v>16</v>
      </c>
      <c r="B4" s="43">
        <v>1979</v>
      </c>
      <c r="C4" s="44">
        <v>1.87</v>
      </c>
      <c r="D4" s="11">
        <v>1</v>
      </c>
      <c r="E4" s="17">
        <v>21</v>
      </c>
      <c r="F4" s="14">
        <v>16</v>
      </c>
      <c r="G4" s="14">
        <v>18</v>
      </c>
      <c r="H4" s="14">
        <v>9</v>
      </c>
      <c r="I4" s="14">
        <v>8</v>
      </c>
      <c r="J4" s="14">
        <v>18</v>
      </c>
      <c r="K4" s="14">
        <v>7</v>
      </c>
      <c r="L4" s="14"/>
      <c r="M4" s="14">
        <v>16</v>
      </c>
      <c r="N4" s="13">
        <v>19</v>
      </c>
      <c r="O4" s="13">
        <v>23</v>
      </c>
      <c r="P4" s="13">
        <v>13</v>
      </c>
      <c r="Q4" s="13">
        <v>4</v>
      </c>
      <c r="R4" s="14">
        <v>23</v>
      </c>
      <c r="S4" s="14">
        <v>20</v>
      </c>
      <c r="T4" s="14">
        <v>16</v>
      </c>
      <c r="U4" s="14">
        <v>4</v>
      </c>
      <c r="V4" s="14">
        <v>11</v>
      </c>
      <c r="W4" s="14">
        <v>1</v>
      </c>
      <c r="X4" s="14">
        <v>11</v>
      </c>
      <c r="Y4" s="14">
        <v>10</v>
      </c>
      <c r="Z4" s="14">
        <v>5</v>
      </c>
      <c r="AA4" s="14">
        <v>11</v>
      </c>
      <c r="AB4" s="14">
        <v>9</v>
      </c>
      <c r="AC4" s="14">
        <v>14</v>
      </c>
      <c r="AD4" s="14">
        <v>15</v>
      </c>
      <c r="AE4" s="15">
        <f t="shared" si="0"/>
        <v>322</v>
      </c>
      <c r="AF4" s="6">
        <f t="shared" si="1"/>
        <v>25</v>
      </c>
      <c r="AG4" s="16">
        <f t="shared" si="2"/>
        <v>12.88</v>
      </c>
    </row>
    <row r="5" spans="1:33" ht="15" customHeight="1">
      <c r="A5" s="8" t="s">
        <v>20</v>
      </c>
      <c r="B5" s="43">
        <v>1976</v>
      </c>
      <c r="C5" s="43">
        <v>1.96</v>
      </c>
      <c r="D5" s="11">
        <v>5</v>
      </c>
      <c r="E5" s="17">
        <v>8</v>
      </c>
      <c r="F5" s="14">
        <v>4</v>
      </c>
      <c r="G5" s="14">
        <v>16</v>
      </c>
      <c r="H5" s="14">
        <v>11</v>
      </c>
      <c r="I5" s="14">
        <v>16</v>
      </c>
      <c r="J5" s="14">
        <v>2</v>
      </c>
      <c r="K5" s="14">
        <v>12</v>
      </c>
      <c r="L5" s="14"/>
      <c r="M5" s="14">
        <v>2</v>
      </c>
      <c r="N5" s="14">
        <v>14</v>
      </c>
      <c r="O5" s="14">
        <v>8</v>
      </c>
      <c r="P5" s="14">
        <v>9</v>
      </c>
      <c r="Q5" s="14">
        <v>18</v>
      </c>
      <c r="R5" s="14">
        <v>12</v>
      </c>
      <c r="S5" s="14">
        <v>13</v>
      </c>
      <c r="T5" s="14">
        <v>20</v>
      </c>
      <c r="U5" s="14">
        <v>15</v>
      </c>
      <c r="V5" s="14">
        <v>6</v>
      </c>
      <c r="W5" s="14">
        <v>3</v>
      </c>
      <c r="X5" s="14">
        <v>5</v>
      </c>
      <c r="Y5" s="14">
        <v>20</v>
      </c>
      <c r="Z5" s="14">
        <v>2</v>
      </c>
      <c r="AA5" s="14">
        <v>25</v>
      </c>
      <c r="AB5" s="14">
        <v>14</v>
      </c>
      <c r="AC5" s="14">
        <v>2</v>
      </c>
      <c r="AD5" s="14"/>
      <c r="AE5" s="15">
        <f t="shared" si="0"/>
        <v>257</v>
      </c>
      <c r="AF5" s="6">
        <f t="shared" si="1"/>
        <v>24</v>
      </c>
      <c r="AG5" s="16">
        <f t="shared" si="2"/>
        <v>10.708333333333334</v>
      </c>
    </row>
    <row r="6" spans="1:33" ht="15" customHeight="1">
      <c r="A6" s="8" t="s">
        <v>117</v>
      </c>
      <c r="B6" s="43">
        <v>1975</v>
      </c>
      <c r="C6" s="44">
        <v>1.93</v>
      </c>
      <c r="D6" s="11"/>
      <c r="E6" s="17">
        <v>8</v>
      </c>
      <c r="F6" s="14">
        <v>10</v>
      </c>
      <c r="G6" s="13">
        <v>5</v>
      </c>
      <c r="H6" s="13">
        <v>4</v>
      </c>
      <c r="I6" s="13">
        <v>2</v>
      </c>
      <c r="J6" s="14">
        <v>6</v>
      </c>
      <c r="K6" s="14">
        <v>12</v>
      </c>
      <c r="L6" s="14"/>
      <c r="M6" s="14">
        <v>15</v>
      </c>
      <c r="N6" s="14">
        <v>9</v>
      </c>
      <c r="O6" s="14">
        <v>5</v>
      </c>
      <c r="P6" s="14">
        <v>8</v>
      </c>
      <c r="Q6" s="14">
        <v>10</v>
      </c>
      <c r="R6" s="14">
        <v>15</v>
      </c>
      <c r="S6" s="14">
        <v>4</v>
      </c>
      <c r="T6" s="14">
        <v>13</v>
      </c>
      <c r="U6" s="14">
        <v>5</v>
      </c>
      <c r="V6" s="14">
        <v>6</v>
      </c>
      <c r="W6" s="14"/>
      <c r="X6" s="14">
        <v>1</v>
      </c>
      <c r="Y6" s="14">
        <v>11</v>
      </c>
      <c r="Z6" s="14">
        <v>10</v>
      </c>
      <c r="AA6" s="14">
        <v>6</v>
      </c>
      <c r="AB6" s="14">
        <v>12</v>
      </c>
      <c r="AC6" s="14">
        <v>17</v>
      </c>
      <c r="AD6" s="14">
        <v>10</v>
      </c>
      <c r="AE6" s="15">
        <f t="shared" si="0"/>
        <v>204</v>
      </c>
      <c r="AF6" s="6">
        <f t="shared" si="1"/>
        <v>24</v>
      </c>
      <c r="AG6" s="16">
        <f t="shared" si="2"/>
        <v>8.5</v>
      </c>
    </row>
    <row r="7" spans="1:33" ht="15" customHeight="1">
      <c r="A7" s="8" t="s">
        <v>22</v>
      </c>
      <c r="B7" s="43">
        <v>1982</v>
      </c>
      <c r="C7" s="44">
        <v>2</v>
      </c>
      <c r="D7" s="11">
        <v>5</v>
      </c>
      <c r="E7" s="17">
        <v>4</v>
      </c>
      <c r="F7" s="14">
        <v>3</v>
      </c>
      <c r="G7" s="14">
        <v>2</v>
      </c>
      <c r="H7" s="14">
        <v>18</v>
      </c>
      <c r="I7" s="14">
        <v>10</v>
      </c>
      <c r="J7" s="14">
        <v>8</v>
      </c>
      <c r="K7" s="14">
        <v>6</v>
      </c>
      <c r="L7" s="14"/>
      <c r="M7" s="14">
        <v>12</v>
      </c>
      <c r="N7" s="14">
        <v>4</v>
      </c>
      <c r="O7" s="14">
        <v>8</v>
      </c>
      <c r="P7" s="14">
        <v>9</v>
      </c>
      <c r="Q7" s="14">
        <v>5</v>
      </c>
      <c r="R7" s="14"/>
      <c r="S7" s="14"/>
      <c r="T7" s="14"/>
      <c r="U7" s="14">
        <v>7</v>
      </c>
      <c r="V7" s="14">
        <v>7</v>
      </c>
      <c r="W7" s="14">
        <v>4</v>
      </c>
      <c r="X7" s="14">
        <v>10</v>
      </c>
      <c r="Y7" s="14">
        <v>14</v>
      </c>
      <c r="Z7" s="14">
        <v>7</v>
      </c>
      <c r="AA7" s="14">
        <v>9</v>
      </c>
      <c r="AB7" s="14">
        <v>7</v>
      </c>
      <c r="AC7" s="14">
        <v>15</v>
      </c>
      <c r="AD7" s="14">
        <v>12</v>
      </c>
      <c r="AE7" s="15">
        <f t="shared" si="0"/>
        <v>181</v>
      </c>
      <c r="AF7" s="6">
        <f t="shared" si="1"/>
        <v>22</v>
      </c>
      <c r="AG7" s="16">
        <f t="shared" si="2"/>
        <v>8.227272727272727</v>
      </c>
    </row>
    <row r="8" spans="1:33" ht="15" customHeight="1">
      <c r="A8" s="8" t="s">
        <v>186</v>
      </c>
      <c r="B8" s="43"/>
      <c r="C8" s="44"/>
      <c r="D8" s="11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v>5</v>
      </c>
      <c r="S8" s="14">
        <v>2</v>
      </c>
      <c r="T8" s="14">
        <v>17</v>
      </c>
      <c r="U8" s="14">
        <v>3</v>
      </c>
      <c r="V8" s="14">
        <v>4</v>
      </c>
      <c r="W8" s="14">
        <v>7</v>
      </c>
      <c r="X8" s="14">
        <v>4</v>
      </c>
      <c r="Y8" s="14">
        <v>9</v>
      </c>
      <c r="Z8" s="14">
        <v>14</v>
      </c>
      <c r="AA8" s="14">
        <v>8</v>
      </c>
      <c r="AB8" s="14">
        <v>11</v>
      </c>
      <c r="AC8" s="14">
        <v>6</v>
      </c>
      <c r="AD8" s="14">
        <v>13</v>
      </c>
      <c r="AE8" s="15">
        <f t="shared" si="0"/>
        <v>103</v>
      </c>
      <c r="AF8" s="6">
        <f t="shared" si="1"/>
        <v>13</v>
      </c>
      <c r="AG8" s="16">
        <f t="shared" si="2"/>
        <v>7.923076923076923</v>
      </c>
    </row>
    <row r="9" spans="1:33" ht="15" customHeight="1">
      <c r="A9" s="8" t="s">
        <v>118</v>
      </c>
      <c r="B9" s="43">
        <v>1980</v>
      </c>
      <c r="C9" s="44">
        <v>2.03</v>
      </c>
      <c r="D9" s="11"/>
      <c r="E9" s="17">
        <v>4</v>
      </c>
      <c r="F9" s="14">
        <v>8</v>
      </c>
      <c r="G9" s="14">
        <v>4</v>
      </c>
      <c r="H9" s="14">
        <v>0</v>
      </c>
      <c r="I9" s="14">
        <v>20</v>
      </c>
      <c r="J9" s="14">
        <v>6</v>
      </c>
      <c r="K9" s="14">
        <v>6</v>
      </c>
      <c r="L9" s="14"/>
      <c r="M9" s="14"/>
      <c r="N9" s="14">
        <v>2</v>
      </c>
      <c r="O9" s="14">
        <v>9</v>
      </c>
      <c r="P9" s="14">
        <v>2</v>
      </c>
      <c r="Q9" s="14">
        <v>9</v>
      </c>
      <c r="R9" s="14"/>
      <c r="S9" s="14"/>
      <c r="T9" s="14">
        <v>6</v>
      </c>
      <c r="U9" s="14">
        <v>8</v>
      </c>
      <c r="V9" s="14">
        <v>2</v>
      </c>
      <c r="W9" s="14">
        <v>2</v>
      </c>
      <c r="X9" s="14">
        <v>5</v>
      </c>
      <c r="Y9" s="14"/>
      <c r="Z9" s="14">
        <v>4</v>
      </c>
      <c r="AA9" s="14">
        <v>9</v>
      </c>
      <c r="AB9" s="14"/>
      <c r="AC9" s="14"/>
      <c r="AD9" s="14"/>
      <c r="AE9" s="15">
        <f t="shared" si="0"/>
        <v>106</v>
      </c>
      <c r="AF9" s="6">
        <f t="shared" si="1"/>
        <v>18</v>
      </c>
      <c r="AG9" s="16">
        <f t="shared" si="2"/>
        <v>5.888888888888889</v>
      </c>
    </row>
    <row r="10" spans="1:33" ht="15" customHeight="1">
      <c r="A10" s="8" t="s">
        <v>17</v>
      </c>
      <c r="B10" s="43">
        <v>1982</v>
      </c>
      <c r="C10" s="44">
        <v>1.8</v>
      </c>
      <c r="D10" s="11">
        <v>1</v>
      </c>
      <c r="E10" s="17">
        <v>9</v>
      </c>
      <c r="F10" s="14">
        <v>4</v>
      </c>
      <c r="G10" s="14">
        <v>7</v>
      </c>
      <c r="H10" s="14">
        <v>4</v>
      </c>
      <c r="I10" s="14">
        <v>8</v>
      </c>
      <c r="J10" s="14">
        <v>8</v>
      </c>
      <c r="K10" s="14">
        <v>4</v>
      </c>
      <c r="L10" s="14"/>
      <c r="M10" s="14">
        <v>4</v>
      </c>
      <c r="N10" s="14">
        <v>2</v>
      </c>
      <c r="O10" s="14">
        <v>10</v>
      </c>
      <c r="P10" s="14">
        <v>2</v>
      </c>
      <c r="Q10" s="14">
        <v>4</v>
      </c>
      <c r="R10" s="14"/>
      <c r="S10" s="14"/>
      <c r="T10" s="14"/>
      <c r="U10" s="14"/>
      <c r="V10" s="14"/>
      <c r="W10" s="14">
        <v>5</v>
      </c>
      <c r="X10" s="14">
        <v>0</v>
      </c>
      <c r="Y10" s="14">
        <v>4</v>
      </c>
      <c r="Z10" s="14">
        <v>0</v>
      </c>
      <c r="AA10" s="14">
        <v>2</v>
      </c>
      <c r="AB10" s="14">
        <v>6</v>
      </c>
      <c r="AC10" s="14">
        <v>11</v>
      </c>
      <c r="AD10" s="14">
        <v>6</v>
      </c>
      <c r="AE10" s="15">
        <f>SUM(E10:AD10)</f>
        <v>100</v>
      </c>
      <c r="AF10" s="6">
        <f>COUNT(E10:AD10)</f>
        <v>20</v>
      </c>
      <c r="AG10" s="16">
        <f>AE10/COUNT(E10:AD10)</f>
        <v>5</v>
      </c>
    </row>
    <row r="11" spans="1:33" ht="15" customHeight="1">
      <c r="A11" s="8" t="s">
        <v>21</v>
      </c>
      <c r="B11" s="43">
        <v>1985</v>
      </c>
      <c r="C11" s="43">
        <v>1.85</v>
      </c>
      <c r="D11" s="11"/>
      <c r="E11" s="17">
        <v>6</v>
      </c>
      <c r="F11" s="14">
        <v>1</v>
      </c>
      <c r="G11" s="14">
        <v>2</v>
      </c>
      <c r="H11" s="14"/>
      <c r="I11" s="14">
        <v>5</v>
      </c>
      <c r="J11" s="14">
        <v>1</v>
      </c>
      <c r="K11" s="14"/>
      <c r="L11" s="14"/>
      <c r="M11" s="14">
        <v>6</v>
      </c>
      <c r="N11" s="14"/>
      <c r="O11" s="14">
        <v>6</v>
      </c>
      <c r="P11" s="14">
        <v>2</v>
      </c>
      <c r="Q11" s="14">
        <v>8</v>
      </c>
      <c r="R11" s="14">
        <v>6</v>
      </c>
      <c r="S11" s="14">
        <v>8</v>
      </c>
      <c r="T11" s="14">
        <v>0</v>
      </c>
      <c r="U11" s="14">
        <v>1</v>
      </c>
      <c r="V11" s="14"/>
      <c r="W11" s="14">
        <v>5</v>
      </c>
      <c r="X11" s="14">
        <v>3</v>
      </c>
      <c r="Y11" s="14">
        <v>8</v>
      </c>
      <c r="Z11" s="14">
        <v>5</v>
      </c>
      <c r="AA11" s="14">
        <v>5</v>
      </c>
      <c r="AB11" s="14">
        <v>1</v>
      </c>
      <c r="AC11" s="14">
        <v>4</v>
      </c>
      <c r="AD11" s="14">
        <v>1</v>
      </c>
      <c r="AE11" s="15">
        <f t="shared" si="0"/>
        <v>84</v>
      </c>
      <c r="AF11" s="6">
        <f t="shared" si="1"/>
        <v>21</v>
      </c>
      <c r="AG11" s="16">
        <f t="shared" si="2"/>
        <v>4</v>
      </c>
    </row>
    <row r="12" spans="1:33" ht="15" customHeight="1">
      <c r="A12" s="8" t="s">
        <v>119</v>
      </c>
      <c r="B12" s="43">
        <v>1985</v>
      </c>
      <c r="C12" s="43">
        <v>1.92</v>
      </c>
      <c r="D12" s="11"/>
      <c r="E12" s="17"/>
      <c r="F12" s="14"/>
      <c r="G12" s="14"/>
      <c r="H12" s="14"/>
      <c r="I12" s="14">
        <v>2</v>
      </c>
      <c r="J12" s="14"/>
      <c r="K12" s="14"/>
      <c r="L12" s="14"/>
      <c r="M12" s="14"/>
      <c r="N12" s="14"/>
      <c r="O12" s="14"/>
      <c r="P12" s="14">
        <v>2</v>
      </c>
      <c r="Q12" s="14">
        <v>2</v>
      </c>
      <c r="R12" s="14">
        <v>4</v>
      </c>
      <c r="S12" s="14">
        <v>2</v>
      </c>
      <c r="T12" s="14">
        <v>0</v>
      </c>
      <c r="U12" s="14"/>
      <c r="V12" s="14"/>
      <c r="W12" s="14">
        <v>10</v>
      </c>
      <c r="X12" s="14"/>
      <c r="Y12" s="14"/>
      <c r="Z12" s="14"/>
      <c r="AA12" s="14"/>
      <c r="AB12" s="14"/>
      <c r="AC12" s="14">
        <v>4</v>
      </c>
      <c r="AD12" s="14">
        <v>0</v>
      </c>
      <c r="AE12" s="15">
        <f t="shared" si="0"/>
        <v>26</v>
      </c>
      <c r="AF12" s="6">
        <f t="shared" si="1"/>
        <v>9</v>
      </c>
      <c r="AG12" s="16">
        <f t="shared" si="2"/>
        <v>2.888888888888889</v>
      </c>
    </row>
    <row r="13" spans="1:33" s="28" customFormat="1" ht="12.75">
      <c r="A13" s="27" t="s">
        <v>6</v>
      </c>
      <c r="B13" s="47">
        <f>2003-(SUM(B2:B12)/COUNT(B2:B12))</f>
        <v>23.200000000000045</v>
      </c>
      <c r="C13" s="48">
        <f>SUM(C2:C12)/COUNT(C2:C12)</f>
        <v>1.9240000000000002</v>
      </c>
      <c r="D13" s="27"/>
      <c r="E13" s="27">
        <f>SUM(E2:E12)</f>
        <v>78</v>
      </c>
      <c r="F13" s="27">
        <f>SUM(F2:F12)</f>
        <v>69</v>
      </c>
      <c r="G13" s="27">
        <f>SUM(G2:G12)</f>
        <v>82</v>
      </c>
      <c r="H13" s="27">
        <f>SUM(H2:H12)+3</f>
        <v>69</v>
      </c>
      <c r="I13" s="27">
        <f>SUM(I2:I12)</f>
        <v>100</v>
      </c>
      <c r="J13" s="27">
        <f>SUM(J2:J12)-3</f>
        <v>77</v>
      </c>
      <c r="K13" s="27">
        <f>SUM(K2:K12)+2</f>
        <v>72</v>
      </c>
      <c r="L13" s="27">
        <v>74</v>
      </c>
      <c r="M13" s="27">
        <f>SUM(M2:M12)</f>
        <v>74</v>
      </c>
      <c r="N13" s="27">
        <f>SUM(N2:N12)</f>
        <v>76</v>
      </c>
      <c r="O13" s="27">
        <f>SUM(O2:O12)</f>
        <v>87</v>
      </c>
      <c r="P13" s="27">
        <f>SUM(P2:P12)</f>
        <v>80</v>
      </c>
      <c r="Q13" s="27">
        <f>SUM(Q2:Q12)</f>
        <v>102</v>
      </c>
      <c r="R13" s="27">
        <f>SUM(R2:R12)-1</f>
        <v>94</v>
      </c>
      <c r="S13" s="27">
        <f>SUM(S2:S12)</f>
        <v>87</v>
      </c>
      <c r="T13" s="27">
        <f>SUM(T2:T12)</f>
        <v>105</v>
      </c>
      <c r="U13" s="27">
        <f>SUM(U2:U12)-1</f>
        <v>71</v>
      </c>
      <c r="V13" s="27">
        <f>SUM(V2:V12)+1</f>
        <v>66</v>
      </c>
      <c r="W13" s="27">
        <f>SUM(W2:W12)-5</f>
        <v>67</v>
      </c>
      <c r="X13" s="27">
        <f>SUM(X2:X12)-3</f>
        <v>69</v>
      </c>
      <c r="Y13" s="27">
        <f>SUM(Y2:Y12)</f>
        <v>87</v>
      </c>
      <c r="Z13" s="27">
        <f>SUM(Z2:Z12)</f>
        <v>95</v>
      </c>
      <c r="AA13" s="27">
        <f>SUM(AA2:AA12)+3</f>
        <v>107</v>
      </c>
      <c r="AB13" s="27">
        <f>SUM(AB2:AB12)</f>
        <v>95</v>
      </c>
      <c r="AC13" s="27">
        <f>SUM(AC2:AC12)-1</f>
        <v>93</v>
      </c>
      <c r="AD13" s="27">
        <f>SUM(AD2:AD12)</f>
        <v>81</v>
      </c>
      <c r="AE13" s="27">
        <f>SUM(E13:AD13)</f>
        <v>2157</v>
      </c>
      <c r="AF13" s="27"/>
      <c r="AG13" s="20">
        <f>AE13/COUNT(E13:AD13)</f>
        <v>82.96153846153847</v>
      </c>
    </row>
    <row r="14" spans="1:33" ht="12.75">
      <c r="A14" s="21" t="s">
        <v>7</v>
      </c>
      <c r="B14" s="21"/>
      <c r="C14" s="21"/>
      <c r="D14" s="21"/>
      <c r="E14" s="21">
        <v>79</v>
      </c>
      <c r="F14" s="21">
        <v>84</v>
      </c>
      <c r="G14" s="21">
        <v>86</v>
      </c>
      <c r="H14" s="21">
        <v>78</v>
      </c>
      <c r="I14" s="21">
        <v>86</v>
      </c>
      <c r="J14" s="21">
        <v>81</v>
      </c>
      <c r="K14" s="21">
        <v>83</v>
      </c>
      <c r="L14" s="21">
        <v>86</v>
      </c>
      <c r="M14" s="21">
        <v>62</v>
      </c>
      <c r="N14" s="21">
        <v>74</v>
      </c>
      <c r="O14" s="21">
        <v>78</v>
      </c>
      <c r="P14" s="21">
        <v>85</v>
      </c>
      <c r="Q14" s="21">
        <v>69</v>
      </c>
      <c r="R14" s="21">
        <v>83</v>
      </c>
      <c r="S14" s="21">
        <v>89</v>
      </c>
      <c r="T14" s="21">
        <v>80</v>
      </c>
      <c r="U14" s="21">
        <v>103</v>
      </c>
      <c r="V14" s="21">
        <v>76</v>
      </c>
      <c r="W14" s="21">
        <v>65</v>
      </c>
      <c r="X14" s="21">
        <v>81</v>
      </c>
      <c r="Y14" s="21">
        <v>76</v>
      </c>
      <c r="Z14" s="21">
        <v>86</v>
      </c>
      <c r="AA14" s="21">
        <v>99</v>
      </c>
      <c r="AB14" s="21">
        <v>103</v>
      </c>
      <c r="AC14" s="21">
        <v>90</v>
      </c>
      <c r="AD14" s="21">
        <v>77</v>
      </c>
      <c r="AE14" s="22">
        <f>SUM(E14:AD14)</f>
        <v>2139</v>
      </c>
      <c r="AF14" s="22"/>
      <c r="AG14" s="20">
        <f>AE14/COUNT(E14:AD14)</f>
        <v>82.26923076923077</v>
      </c>
    </row>
    <row r="15" spans="1:33" ht="12.75">
      <c r="A15" s="21" t="s">
        <v>8</v>
      </c>
      <c r="B15" s="21"/>
      <c r="C15" s="21"/>
      <c r="D15" s="21"/>
      <c r="E15" s="23">
        <f aca="true" t="shared" si="3" ref="E15:AD15">E13-E14</f>
        <v>-1</v>
      </c>
      <c r="F15" s="23">
        <f t="shared" si="3"/>
        <v>-15</v>
      </c>
      <c r="G15" s="23">
        <f t="shared" si="3"/>
        <v>-4</v>
      </c>
      <c r="H15" s="23">
        <f t="shared" si="3"/>
        <v>-9</v>
      </c>
      <c r="I15" s="24">
        <f t="shared" si="3"/>
        <v>14</v>
      </c>
      <c r="J15" s="23">
        <f t="shared" si="3"/>
        <v>-4</v>
      </c>
      <c r="K15" s="23">
        <f t="shared" si="3"/>
        <v>-11</v>
      </c>
      <c r="L15" s="23">
        <f t="shared" si="3"/>
        <v>-12</v>
      </c>
      <c r="M15" s="24">
        <f t="shared" si="3"/>
        <v>12</v>
      </c>
      <c r="N15" s="24">
        <f t="shared" si="3"/>
        <v>2</v>
      </c>
      <c r="O15" s="24">
        <f t="shared" si="3"/>
        <v>9</v>
      </c>
      <c r="P15" s="23">
        <f t="shared" si="3"/>
        <v>-5</v>
      </c>
      <c r="Q15" s="24">
        <f t="shared" si="3"/>
        <v>33</v>
      </c>
      <c r="R15" s="24">
        <f t="shared" si="3"/>
        <v>11</v>
      </c>
      <c r="S15" s="23">
        <f t="shared" si="3"/>
        <v>-2</v>
      </c>
      <c r="T15" s="24">
        <f t="shared" si="3"/>
        <v>25</v>
      </c>
      <c r="U15" s="23">
        <f t="shared" si="3"/>
        <v>-32</v>
      </c>
      <c r="V15" s="23">
        <f t="shared" si="3"/>
        <v>-10</v>
      </c>
      <c r="W15" s="24">
        <f t="shared" si="3"/>
        <v>2</v>
      </c>
      <c r="X15" s="23">
        <f t="shared" si="3"/>
        <v>-12</v>
      </c>
      <c r="Y15" s="24">
        <f t="shared" si="3"/>
        <v>11</v>
      </c>
      <c r="Z15" s="24">
        <f t="shared" si="3"/>
        <v>9</v>
      </c>
      <c r="AA15" s="24">
        <f t="shared" si="3"/>
        <v>8</v>
      </c>
      <c r="AB15" s="23">
        <f t="shared" si="3"/>
        <v>-8</v>
      </c>
      <c r="AC15" s="24">
        <f t="shared" si="3"/>
        <v>3</v>
      </c>
      <c r="AD15" s="24">
        <f t="shared" si="3"/>
        <v>4</v>
      </c>
      <c r="AE15" s="29">
        <f>SUM(E15:AD15)</f>
        <v>18</v>
      </c>
      <c r="AF15" s="29"/>
      <c r="AG15" s="30">
        <f>AE15/COUNT(E15:AD15)</f>
        <v>0.6923076923076923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scale="78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21"/>
  <dimension ref="A1:L14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1.140625" style="0" bestFit="1" customWidth="1"/>
    <col min="2" max="2" width="4.28125" style="0" bestFit="1" customWidth="1"/>
    <col min="3" max="3" width="6.140625" style="0" bestFit="1" customWidth="1"/>
    <col min="4" max="4" width="4.8515625" style="0" bestFit="1" customWidth="1"/>
    <col min="5" max="5" width="6.57421875" style="0" customWidth="1"/>
    <col min="6" max="6" width="4.28125" style="0" bestFit="1" customWidth="1"/>
    <col min="7" max="8" width="5.421875" style="0" customWidth="1"/>
    <col min="9" max="9" width="4.7109375" style="0" customWidth="1"/>
    <col min="10" max="10" width="6.140625" style="0" customWidth="1"/>
    <col min="11" max="11" width="6.28125" style="0" bestFit="1" customWidth="1"/>
    <col min="12" max="12" width="7.8515625" style="0" customWidth="1"/>
  </cols>
  <sheetData>
    <row r="1" spans="1:12" ht="33.75">
      <c r="A1" s="1" t="s">
        <v>12</v>
      </c>
      <c r="B1" s="1" t="s">
        <v>1</v>
      </c>
      <c r="C1" s="1" t="s">
        <v>2</v>
      </c>
      <c r="D1" s="3" t="s">
        <v>3</v>
      </c>
      <c r="E1" s="5" t="s">
        <v>120</v>
      </c>
      <c r="F1" s="5" t="s">
        <v>108</v>
      </c>
      <c r="G1" s="5" t="s">
        <v>9</v>
      </c>
      <c r="H1" s="5" t="s">
        <v>140</v>
      </c>
      <c r="I1" s="5" t="s">
        <v>33</v>
      </c>
      <c r="J1" s="5"/>
      <c r="K1" s="6" t="s">
        <v>4</v>
      </c>
      <c r="L1" s="7" t="s">
        <v>5</v>
      </c>
    </row>
    <row r="2" spans="1:12" ht="15" customHeight="1">
      <c r="A2" s="8" t="s">
        <v>121</v>
      </c>
      <c r="B2" s="9"/>
      <c r="C2" s="9"/>
      <c r="D2" s="31"/>
      <c r="E2" s="12">
        <v>10</v>
      </c>
      <c r="F2" s="13">
        <v>7</v>
      </c>
      <c r="G2" s="13">
        <v>14</v>
      </c>
      <c r="H2" s="13">
        <v>19</v>
      </c>
      <c r="I2" s="13">
        <v>24</v>
      </c>
      <c r="J2" s="14"/>
      <c r="K2" s="15">
        <f aca="true" t="shared" si="0" ref="K2:K14">SUM(E2:J2)</f>
        <v>74</v>
      </c>
      <c r="L2" s="16">
        <f aca="true" t="shared" si="1" ref="L2:L14">K2/COUNT(E2:J2)</f>
        <v>14.8</v>
      </c>
    </row>
    <row r="3" spans="1:12" ht="15" customHeight="1">
      <c r="A3" s="8" t="s">
        <v>80</v>
      </c>
      <c r="B3" s="9"/>
      <c r="C3" s="9"/>
      <c r="D3" s="31"/>
      <c r="E3" s="12">
        <v>4</v>
      </c>
      <c r="F3" s="13">
        <v>14</v>
      </c>
      <c r="G3" s="13">
        <v>7</v>
      </c>
      <c r="H3" s="13">
        <v>20</v>
      </c>
      <c r="I3" s="13">
        <v>25</v>
      </c>
      <c r="J3" s="14"/>
      <c r="K3" s="15">
        <f t="shared" si="0"/>
        <v>70</v>
      </c>
      <c r="L3" s="16">
        <f t="shared" si="1"/>
        <v>14</v>
      </c>
    </row>
    <row r="4" spans="1:12" ht="15" customHeight="1">
      <c r="A4" s="8" t="s">
        <v>123</v>
      </c>
      <c r="B4" s="9"/>
      <c r="C4" s="10"/>
      <c r="D4" s="31"/>
      <c r="E4" s="12">
        <v>8</v>
      </c>
      <c r="F4" s="13">
        <v>22</v>
      </c>
      <c r="G4" s="13"/>
      <c r="H4" s="13">
        <v>9</v>
      </c>
      <c r="I4" s="13"/>
      <c r="J4" s="14"/>
      <c r="K4" s="15">
        <f t="shared" si="0"/>
        <v>39</v>
      </c>
      <c r="L4" s="16">
        <f t="shared" si="1"/>
        <v>13</v>
      </c>
    </row>
    <row r="5" spans="1:12" ht="15" customHeight="1">
      <c r="A5" s="8" t="s">
        <v>79</v>
      </c>
      <c r="B5" s="9"/>
      <c r="C5" s="9"/>
      <c r="D5" s="31"/>
      <c r="E5" s="12">
        <v>15</v>
      </c>
      <c r="F5" s="13">
        <v>7</v>
      </c>
      <c r="G5" s="13">
        <v>17</v>
      </c>
      <c r="H5" s="13" t="s">
        <v>189</v>
      </c>
      <c r="I5" s="13"/>
      <c r="J5" s="14"/>
      <c r="K5" s="15">
        <f t="shared" si="0"/>
        <v>39</v>
      </c>
      <c r="L5" s="16">
        <f t="shared" si="1"/>
        <v>13</v>
      </c>
    </row>
    <row r="6" spans="1:12" ht="15" customHeight="1">
      <c r="A6" s="8" t="s">
        <v>82</v>
      </c>
      <c r="B6" s="9"/>
      <c r="C6" s="9"/>
      <c r="D6" s="31"/>
      <c r="E6" s="12">
        <v>2</v>
      </c>
      <c r="F6" s="13">
        <v>5</v>
      </c>
      <c r="G6" s="13">
        <v>15</v>
      </c>
      <c r="H6" s="13">
        <v>19</v>
      </c>
      <c r="I6" s="13">
        <v>18</v>
      </c>
      <c r="J6" s="14"/>
      <c r="K6" s="15">
        <f>SUM(E6:J6)</f>
        <v>59</v>
      </c>
      <c r="L6" s="16">
        <f t="shared" si="1"/>
        <v>11.8</v>
      </c>
    </row>
    <row r="7" spans="1:12" ht="15" customHeight="1">
      <c r="A7" s="8" t="s">
        <v>83</v>
      </c>
      <c r="B7" s="9"/>
      <c r="C7" s="9"/>
      <c r="D7" s="31"/>
      <c r="E7" s="12">
        <v>11</v>
      </c>
      <c r="F7" s="13">
        <v>7</v>
      </c>
      <c r="G7" s="13">
        <v>17</v>
      </c>
      <c r="H7" s="13" t="s">
        <v>189</v>
      </c>
      <c r="I7" s="13">
        <v>10</v>
      </c>
      <c r="J7" s="14"/>
      <c r="K7" s="15">
        <f t="shared" si="0"/>
        <v>45</v>
      </c>
      <c r="L7" s="16">
        <f t="shared" si="1"/>
        <v>11.25</v>
      </c>
    </row>
    <row r="8" spans="1:12" ht="15" customHeight="1">
      <c r="A8" s="8" t="s">
        <v>81</v>
      </c>
      <c r="B8" s="9"/>
      <c r="C8" s="10"/>
      <c r="D8" s="31"/>
      <c r="E8" s="12">
        <v>9</v>
      </c>
      <c r="F8" s="46">
        <v>5</v>
      </c>
      <c r="G8" s="13">
        <v>4</v>
      </c>
      <c r="H8" s="13">
        <v>5</v>
      </c>
      <c r="I8" s="46">
        <v>15</v>
      </c>
      <c r="J8" s="14"/>
      <c r="K8" s="15">
        <f>SUM(E8:J8)</f>
        <v>38</v>
      </c>
      <c r="L8" s="16">
        <f t="shared" si="1"/>
        <v>7.6</v>
      </c>
    </row>
    <row r="9" spans="1:12" ht="15" customHeight="1">
      <c r="A9" s="8" t="s">
        <v>122</v>
      </c>
      <c r="B9" s="9"/>
      <c r="C9" s="9"/>
      <c r="D9" s="31"/>
      <c r="E9" s="12">
        <v>8</v>
      </c>
      <c r="F9" s="13">
        <v>4</v>
      </c>
      <c r="G9" s="13"/>
      <c r="H9" s="13"/>
      <c r="I9" s="13">
        <v>10</v>
      </c>
      <c r="J9" s="14"/>
      <c r="K9" s="15">
        <f>SUM(E9:J9)</f>
        <v>22</v>
      </c>
      <c r="L9" s="16">
        <f t="shared" si="1"/>
        <v>7.333333333333333</v>
      </c>
    </row>
    <row r="10" spans="1:12" ht="15" customHeight="1">
      <c r="A10" s="8" t="s">
        <v>187</v>
      </c>
      <c r="B10" s="9"/>
      <c r="C10" s="9"/>
      <c r="D10" s="31"/>
      <c r="E10" s="12"/>
      <c r="F10" s="13"/>
      <c r="G10" s="13"/>
      <c r="H10" s="13">
        <v>4</v>
      </c>
      <c r="I10" s="13"/>
      <c r="J10" s="14"/>
      <c r="K10" s="15">
        <f>SUM(E10:J10)</f>
        <v>4</v>
      </c>
      <c r="L10" s="16">
        <f t="shared" si="1"/>
        <v>4</v>
      </c>
    </row>
    <row r="11" spans="1:12" ht="15" customHeight="1">
      <c r="A11" s="8" t="s">
        <v>188</v>
      </c>
      <c r="B11" s="9"/>
      <c r="C11" s="10"/>
      <c r="D11" s="31"/>
      <c r="E11" s="12"/>
      <c r="F11" s="46"/>
      <c r="G11" s="13"/>
      <c r="H11" s="13">
        <v>1</v>
      </c>
      <c r="I11" s="46"/>
      <c r="J11" s="14"/>
      <c r="K11" s="15">
        <f t="shared" si="0"/>
        <v>1</v>
      </c>
      <c r="L11" s="16">
        <f t="shared" si="1"/>
        <v>1</v>
      </c>
    </row>
    <row r="12" spans="1:12" ht="15" customHeight="1">
      <c r="A12" s="42" t="s">
        <v>6</v>
      </c>
      <c r="B12" s="42"/>
      <c r="C12" s="42"/>
      <c r="D12" s="42"/>
      <c r="E12" s="22">
        <f>SUM(E2:E11)+4</f>
        <v>71</v>
      </c>
      <c r="F12" s="22">
        <f>SUM(F2:F11)</f>
        <v>71</v>
      </c>
      <c r="G12" s="22">
        <f>SUM(G2:G11)</f>
        <v>74</v>
      </c>
      <c r="H12" s="22">
        <f>SUM(H2:H11)-5</f>
        <v>72</v>
      </c>
      <c r="I12" s="22">
        <f>SUM(I2:I11)-3</f>
        <v>99</v>
      </c>
      <c r="J12" s="22"/>
      <c r="K12" s="22">
        <f t="shared" si="0"/>
        <v>387</v>
      </c>
      <c r="L12" s="20">
        <f t="shared" si="1"/>
        <v>77.4</v>
      </c>
    </row>
    <row r="13" spans="1:12" ht="12.75">
      <c r="A13" s="21" t="s">
        <v>7</v>
      </c>
      <c r="B13" s="21"/>
      <c r="C13" s="21"/>
      <c r="D13" s="21"/>
      <c r="E13" s="21">
        <v>93</v>
      </c>
      <c r="F13" s="21">
        <v>76</v>
      </c>
      <c r="G13" s="21">
        <v>76</v>
      </c>
      <c r="H13" s="21">
        <v>88</v>
      </c>
      <c r="I13" s="21">
        <v>107</v>
      </c>
      <c r="J13" s="21"/>
      <c r="K13" s="22">
        <f t="shared" si="0"/>
        <v>440</v>
      </c>
      <c r="L13" s="20">
        <f t="shared" si="1"/>
        <v>88</v>
      </c>
    </row>
    <row r="14" spans="1:12" ht="12.75">
      <c r="A14" s="21" t="s">
        <v>8</v>
      </c>
      <c r="B14" s="21"/>
      <c r="C14" s="21"/>
      <c r="D14" s="21"/>
      <c r="E14" s="23">
        <f>E12-E13</f>
        <v>-22</v>
      </c>
      <c r="F14" s="23">
        <f>F12-F13</f>
        <v>-5</v>
      </c>
      <c r="G14" s="23">
        <f>G12-G13</f>
        <v>-2</v>
      </c>
      <c r="H14" s="23">
        <f>H12-H13</f>
        <v>-16</v>
      </c>
      <c r="I14" s="23">
        <f>I12-I13</f>
        <v>-8</v>
      </c>
      <c r="J14" s="24"/>
      <c r="K14" s="25">
        <f t="shared" si="0"/>
        <v>-53</v>
      </c>
      <c r="L14" s="74">
        <f t="shared" si="1"/>
        <v>-10.6</v>
      </c>
    </row>
  </sheetData>
  <printOptions gridLines="1" horizontalCentered="1"/>
  <pageMargins left="0.25" right="0.59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DNA, Le Journal de Saône-et-Loire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111">
    <pageSetUpPr fitToPage="1"/>
  </sheetPr>
  <dimension ref="A1:M15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J1" sqref="J1"/>
    </sheetView>
  </sheetViews>
  <sheetFormatPr defaultColWidth="11.421875" defaultRowHeight="12.75"/>
  <cols>
    <col min="1" max="1" width="13.421875" style="0" bestFit="1" customWidth="1"/>
    <col min="2" max="3" width="4.421875" style="0" bestFit="1" customWidth="1"/>
    <col min="4" max="4" width="4.8515625" style="0" bestFit="1" customWidth="1"/>
    <col min="5" max="5" width="5.140625" style="0" customWidth="1"/>
    <col min="6" max="6" width="5.28125" style="0" customWidth="1"/>
    <col min="7" max="7" width="5.00390625" style="0" bestFit="1" customWidth="1"/>
    <col min="8" max="8" width="5.140625" style="0" customWidth="1"/>
    <col min="9" max="9" width="4.140625" style="0" bestFit="1" customWidth="1"/>
    <col min="10" max="10" width="6.140625" style="0" customWidth="1"/>
    <col min="11" max="11" width="7.00390625" style="0" customWidth="1"/>
    <col min="12" max="12" width="3.28125" style="0" bestFit="1" customWidth="1"/>
    <col min="13" max="13" width="8.00390625" style="0" customWidth="1"/>
    <col min="14" max="14" width="9.7109375" style="0" customWidth="1"/>
  </cols>
  <sheetData>
    <row r="1" spans="1:13" ht="46.5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9</v>
      </c>
      <c r="F1" s="35" t="s">
        <v>140</v>
      </c>
      <c r="G1" s="35" t="s">
        <v>33</v>
      </c>
      <c r="H1" s="5" t="s">
        <v>179</v>
      </c>
      <c r="I1" s="5" t="s">
        <v>108</v>
      </c>
      <c r="J1" s="5"/>
      <c r="K1" s="6" t="s">
        <v>4</v>
      </c>
      <c r="L1" s="6" t="s">
        <v>39</v>
      </c>
      <c r="M1" s="7" t="s">
        <v>5</v>
      </c>
    </row>
    <row r="2" spans="1:13" ht="15" customHeight="1">
      <c r="A2" s="8" t="s">
        <v>61</v>
      </c>
      <c r="B2" s="43">
        <v>1964</v>
      </c>
      <c r="C2" s="43"/>
      <c r="D2" s="11"/>
      <c r="E2" s="39">
        <v>22</v>
      </c>
      <c r="F2" s="32">
        <v>14</v>
      </c>
      <c r="G2" s="32"/>
      <c r="H2" s="14">
        <v>26</v>
      </c>
      <c r="I2" s="14">
        <v>36</v>
      </c>
      <c r="J2" s="14"/>
      <c r="K2" s="15">
        <f aca="true" t="shared" si="0" ref="K2:K15">SUM(E2:J2)</f>
        <v>98</v>
      </c>
      <c r="L2" s="6">
        <f>COUNT(E2:J2)</f>
        <v>4</v>
      </c>
      <c r="M2" s="16">
        <f aca="true" t="shared" si="1" ref="M2:M15">K2/COUNT(E2:J2)</f>
        <v>24.5</v>
      </c>
    </row>
    <row r="3" spans="1:13" ht="15" customHeight="1">
      <c r="A3" s="8" t="s">
        <v>157</v>
      </c>
      <c r="B3" s="43"/>
      <c r="C3" s="44"/>
      <c r="D3" s="45"/>
      <c r="E3" s="39">
        <v>18</v>
      </c>
      <c r="F3" s="32">
        <v>20</v>
      </c>
      <c r="G3" s="32"/>
      <c r="H3" s="14">
        <v>11</v>
      </c>
      <c r="I3" s="14">
        <v>17</v>
      </c>
      <c r="J3" s="14"/>
      <c r="K3" s="15">
        <f t="shared" si="0"/>
        <v>66</v>
      </c>
      <c r="L3" s="6">
        <f aca="true" t="shared" si="2" ref="L3:L12">COUNT(E3:J3)</f>
        <v>4</v>
      </c>
      <c r="M3" s="16">
        <f t="shared" si="1"/>
        <v>16.5</v>
      </c>
    </row>
    <row r="4" spans="1:13" ht="15" customHeight="1">
      <c r="A4" s="8" t="s">
        <v>159</v>
      </c>
      <c r="B4" s="43"/>
      <c r="C4" s="43"/>
      <c r="D4" s="11"/>
      <c r="E4" s="39">
        <v>4</v>
      </c>
      <c r="F4" s="32">
        <v>16</v>
      </c>
      <c r="G4" s="32"/>
      <c r="H4" s="14">
        <v>16</v>
      </c>
      <c r="I4" s="14">
        <v>12</v>
      </c>
      <c r="J4" s="17"/>
      <c r="K4" s="15">
        <f>SUM(E4:J4)</f>
        <v>48</v>
      </c>
      <c r="L4" s="6">
        <f t="shared" si="2"/>
        <v>4</v>
      </c>
      <c r="M4" s="16">
        <f t="shared" si="1"/>
        <v>12</v>
      </c>
    </row>
    <row r="5" spans="1:13" ht="15" customHeight="1">
      <c r="A5" s="8" t="s">
        <v>62</v>
      </c>
      <c r="B5" s="43">
        <v>1977</v>
      </c>
      <c r="C5" s="43"/>
      <c r="D5" s="11"/>
      <c r="E5" s="39">
        <v>14</v>
      </c>
      <c r="F5" s="32">
        <v>11</v>
      </c>
      <c r="G5" s="32"/>
      <c r="H5" s="14">
        <v>13</v>
      </c>
      <c r="I5" s="14">
        <v>4</v>
      </c>
      <c r="J5" s="17"/>
      <c r="K5" s="15">
        <f>SUM(E5:J5)</f>
        <v>42</v>
      </c>
      <c r="L5" s="6">
        <f t="shared" si="2"/>
        <v>4</v>
      </c>
      <c r="M5" s="16">
        <f t="shared" si="1"/>
        <v>10.5</v>
      </c>
    </row>
    <row r="6" spans="1:13" ht="15" customHeight="1">
      <c r="A6" s="8" t="s">
        <v>64</v>
      </c>
      <c r="B6" s="43">
        <v>1973</v>
      </c>
      <c r="C6" s="43"/>
      <c r="D6" s="11"/>
      <c r="E6" s="39">
        <v>9</v>
      </c>
      <c r="F6" s="32">
        <v>18</v>
      </c>
      <c r="G6" s="32"/>
      <c r="H6" s="14">
        <v>8</v>
      </c>
      <c r="I6" s="14">
        <v>2</v>
      </c>
      <c r="J6" s="14"/>
      <c r="K6" s="15">
        <f>SUM(E6:J6)</f>
        <v>37</v>
      </c>
      <c r="L6" s="6">
        <f t="shared" si="2"/>
        <v>4</v>
      </c>
      <c r="M6" s="16">
        <f t="shared" si="1"/>
        <v>9.25</v>
      </c>
    </row>
    <row r="7" spans="1:13" ht="15" customHeight="1">
      <c r="A7" s="8" t="s">
        <v>158</v>
      </c>
      <c r="B7" s="43"/>
      <c r="C7" s="43"/>
      <c r="D7" s="11"/>
      <c r="E7" s="39">
        <v>6</v>
      </c>
      <c r="F7" s="32">
        <v>6</v>
      </c>
      <c r="G7" s="32"/>
      <c r="H7" s="14">
        <v>2</v>
      </c>
      <c r="I7" s="14">
        <v>16</v>
      </c>
      <c r="J7" s="14"/>
      <c r="K7" s="15">
        <f t="shared" si="0"/>
        <v>30</v>
      </c>
      <c r="L7" s="6">
        <f t="shared" si="2"/>
        <v>4</v>
      </c>
      <c r="M7" s="16">
        <f t="shared" si="1"/>
        <v>7.5</v>
      </c>
    </row>
    <row r="8" spans="1:13" ht="15" customHeight="1">
      <c r="A8" s="8" t="s">
        <v>155</v>
      </c>
      <c r="B8" s="43"/>
      <c r="C8" s="43"/>
      <c r="D8" s="11"/>
      <c r="E8" s="39">
        <v>6</v>
      </c>
      <c r="F8" s="32"/>
      <c r="G8" s="32"/>
      <c r="H8" s="14">
        <v>8</v>
      </c>
      <c r="I8" s="14">
        <v>0</v>
      </c>
      <c r="J8" s="14"/>
      <c r="K8" s="15">
        <f t="shared" si="0"/>
        <v>14</v>
      </c>
      <c r="L8" s="6">
        <f t="shared" si="2"/>
        <v>3</v>
      </c>
      <c r="M8" s="16">
        <f t="shared" si="1"/>
        <v>4.666666666666667</v>
      </c>
    </row>
    <row r="9" spans="1:13" ht="15" customHeight="1">
      <c r="A9" s="8" t="s">
        <v>63</v>
      </c>
      <c r="B9" s="43">
        <v>1977</v>
      </c>
      <c r="C9" s="43"/>
      <c r="D9" s="11"/>
      <c r="E9" s="39">
        <v>4</v>
      </c>
      <c r="F9" s="32">
        <v>4</v>
      </c>
      <c r="G9" s="32"/>
      <c r="H9" s="14">
        <v>3</v>
      </c>
      <c r="I9" s="14"/>
      <c r="J9" s="14"/>
      <c r="K9" s="15">
        <f t="shared" si="0"/>
        <v>11</v>
      </c>
      <c r="L9" s="6">
        <f t="shared" si="2"/>
        <v>3</v>
      </c>
      <c r="M9" s="16">
        <f t="shared" si="1"/>
        <v>3.6666666666666665</v>
      </c>
    </row>
    <row r="10" spans="1:13" ht="15" customHeight="1">
      <c r="A10" s="8" t="s">
        <v>178</v>
      </c>
      <c r="B10" s="43"/>
      <c r="C10" s="43"/>
      <c r="D10" s="11"/>
      <c r="E10" s="39"/>
      <c r="F10" s="32">
        <v>8</v>
      </c>
      <c r="G10" s="32"/>
      <c r="H10" s="14">
        <v>2</v>
      </c>
      <c r="I10" s="14">
        <v>0</v>
      </c>
      <c r="J10" s="14"/>
      <c r="K10" s="15">
        <f t="shared" si="0"/>
        <v>10</v>
      </c>
      <c r="L10" s="6">
        <f t="shared" si="2"/>
        <v>3</v>
      </c>
      <c r="M10" s="16">
        <f t="shared" si="1"/>
        <v>3.3333333333333335</v>
      </c>
    </row>
    <row r="11" spans="1:13" ht="15" customHeight="1">
      <c r="A11" s="8" t="s">
        <v>156</v>
      </c>
      <c r="B11" s="43"/>
      <c r="C11" s="43"/>
      <c r="D11" s="11"/>
      <c r="E11" s="39">
        <v>2</v>
      </c>
      <c r="F11" s="32"/>
      <c r="G11" s="32"/>
      <c r="H11" s="14"/>
      <c r="I11" s="14"/>
      <c r="J11" s="14"/>
      <c r="K11" s="15">
        <f t="shared" si="0"/>
        <v>2</v>
      </c>
      <c r="L11" s="6">
        <f t="shared" si="2"/>
        <v>1</v>
      </c>
      <c r="M11" s="16">
        <f t="shared" si="1"/>
        <v>2</v>
      </c>
    </row>
    <row r="12" spans="1:13" ht="15" customHeight="1">
      <c r="A12" s="8" t="s">
        <v>65</v>
      </c>
      <c r="B12" s="43">
        <v>1974</v>
      </c>
      <c r="C12" s="43"/>
      <c r="D12" s="11"/>
      <c r="E12" s="39">
        <v>1</v>
      </c>
      <c r="F12" s="32"/>
      <c r="G12" s="32"/>
      <c r="H12" s="14"/>
      <c r="I12" s="14">
        <v>2</v>
      </c>
      <c r="J12" s="14"/>
      <c r="K12" s="15">
        <f>SUM(E12:J12)</f>
        <v>3</v>
      </c>
      <c r="L12" s="6">
        <f t="shared" si="2"/>
        <v>2</v>
      </c>
      <c r="M12" s="16">
        <f t="shared" si="1"/>
        <v>1.5</v>
      </c>
    </row>
    <row r="13" spans="1:13" s="28" customFormat="1" ht="15" customHeight="1">
      <c r="A13" s="18" t="s">
        <v>6</v>
      </c>
      <c r="B13" s="18"/>
      <c r="C13" s="18"/>
      <c r="D13" s="18"/>
      <c r="E13" s="19">
        <f>SUM(E2:E12)</f>
        <v>86</v>
      </c>
      <c r="F13" s="19">
        <f>SUM(F2:F12)</f>
        <v>97</v>
      </c>
      <c r="G13" s="19">
        <v>76</v>
      </c>
      <c r="H13" s="19">
        <f>SUM(H2:H12)</f>
        <v>89</v>
      </c>
      <c r="I13" s="19">
        <f>SUM(I2:I12)+1</f>
        <v>90</v>
      </c>
      <c r="J13" s="19"/>
      <c r="K13" s="18">
        <f t="shared" si="0"/>
        <v>438</v>
      </c>
      <c r="L13" s="18"/>
      <c r="M13" s="20">
        <f t="shared" si="1"/>
        <v>87.6</v>
      </c>
    </row>
    <row r="14" spans="1:13" ht="12.75">
      <c r="A14" s="21" t="s">
        <v>7</v>
      </c>
      <c r="B14" s="21"/>
      <c r="C14" s="21"/>
      <c r="D14" s="21"/>
      <c r="E14" s="21">
        <v>100</v>
      </c>
      <c r="F14" s="21">
        <v>79</v>
      </c>
      <c r="G14" s="21">
        <v>66</v>
      </c>
      <c r="H14" s="21">
        <v>73</v>
      </c>
      <c r="I14" s="21">
        <v>74</v>
      </c>
      <c r="J14" s="21"/>
      <c r="K14" s="22">
        <f t="shared" si="0"/>
        <v>392</v>
      </c>
      <c r="L14" s="22"/>
      <c r="M14" s="20">
        <f t="shared" si="1"/>
        <v>78.4</v>
      </c>
    </row>
    <row r="15" spans="1:13" ht="12.75">
      <c r="A15" s="21" t="s">
        <v>8</v>
      </c>
      <c r="B15" s="21"/>
      <c r="C15" s="21"/>
      <c r="D15" s="21"/>
      <c r="E15" s="23">
        <f>E13-E14</f>
        <v>-14</v>
      </c>
      <c r="F15" s="24">
        <f>F13-F14</f>
        <v>18</v>
      </c>
      <c r="G15" s="24">
        <f>G13-G14</f>
        <v>10</v>
      </c>
      <c r="H15" s="24">
        <f>H13-H14</f>
        <v>16</v>
      </c>
      <c r="I15" s="24">
        <f>I13-I14</f>
        <v>16</v>
      </c>
      <c r="J15" s="24"/>
      <c r="K15" s="29">
        <f t="shared" si="0"/>
        <v>46</v>
      </c>
      <c r="L15" s="25"/>
      <c r="M15" s="30">
        <f t="shared" si="1"/>
        <v>9.2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1">
    <pageSetUpPr fitToPage="1"/>
  </sheetPr>
  <dimension ref="A1:AG21"/>
  <sheetViews>
    <sheetView workbookViewId="0" topLeftCell="A1">
      <pane xSplit="4" ySplit="1" topLeftCell="U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G1" sqref="AG1"/>
    </sheetView>
  </sheetViews>
  <sheetFormatPr defaultColWidth="11.421875" defaultRowHeight="12.75"/>
  <cols>
    <col min="1" max="1" width="14.28125" style="0" bestFit="1" customWidth="1"/>
    <col min="2" max="2" width="4.8515625" style="0" bestFit="1" customWidth="1"/>
    <col min="3" max="3" width="5.28125" style="0" bestFit="1" customWidth="1"/>
    <col min="4" max="4" width="5.57421875" style="0" bestFit="1" customWidth="1"/>
    <col min="5" max="5" width="5.28125" style="0" customWidth="1"/>
    <col min="6" max="6" width="3.8515625" style="0" bestFit="1" customWidth="1"/>
    <col min="7" max="7" width="5.57421875" style="0" bestFit="1" customWidth="1"/>
    <col min="8" max="8" width="6.57421875" style="0" customWidth="1"/>
    <col min="9" max="12" width="5.140625" style="0" customWidth="1"/>
    <col min="13" max="13" width="5.7109375" style="0" customWidth="1"/>
    <col min="14" max="14" width="5.140625" style="0" customWidth="1"/>
    <col min="15" max="15" width="4.140625" style="0" bestFit="1" customWidth="1"/>
    <col min="16" max="16" width="5.140625" style="0" customWidth="1"/>
    <col min="17" max="17" width="5.00390625" style="0" bestFit="1" customWidth="1"/>
    <col min="18" max="18" width="3.57421875" style="0" bestFit="1" customWidth="1"/>
    <col min="19" max="19" width="6.140625" style="0" customWidth="1"/>
    <col min="20" max="20" width="4.140625" style="0" customWidth="1"/>
    <col min="21" max="21" width="7.421875" style="0" customWidth="1"/>
    <col min="22" max="22" width="4.421875" style="0" customWidth="1"/>
    <col min="23" max="23" width="5.7109375" style="0" customWidth="1"/>
    <col min="24" max="24" width="5.140625" style="0" customWidth="1"/>
    <col min="25" max="25" width="4.7109375" style="0" bestFit="1" customWidth="1"/>
    <col min="26" max="26" width="8.28125" style="0" customWidth="1"/>
    <col min="27" max="27" width="4.57421875" style="0" customWidth="1"/>
    <col min="28" max="28" width="6.421875" style="0" customWidth="1"/>
    <col min="29" max="29" width="5.00390625" style="0" customWidth="1"/>
    <col min="30" max="30" width="5.140625" style="0" customWidth="1"/>
    <col min="31" max="31" width="7.57421875" style="0" customWidth="1"/>
    <col min="32" max="32" width="3.28125" style="0" bestFit="1" customWidth="1"/>
    <col min="33" max="33" width="7.8515625" style="0" customWidth="1"/>
  </cols>
  <sheetData>
    <row r="1" spans="1:33" ht="39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100</v>
      </c>
      <c r="F1" s="5" t="s">
        <v>139</v>
      </c>
      <c r="G1" s="5" t="s">
        <v>124</v>
      </c>
      <c r="H1" s="5" t="s">
        <v>120</v>
      </c>
      <c r="I1" s="5" t="s">
        <v>154</v>
      </c>
      <c r="J1" s="5" t="s">
        <v>164</v>
      </c>
      <c r="K1" s="5" t="s">
        <v>23</v>
      </c>
      <c r="L1" s="5" t="s">
        <v>138</v>
      </c>
      <c r="M1" s="5" t="s">
        <v>148</v>
      </c>
      <c r="N1" s="5" t="s">
        <v>151</v>
      </c>
      <c r="O1" s="5" t="s">
        <v>163</v>
      </c>
      <c r="P1" s="5" t="s">
        <v>127</v>
      </c>
      <c r="Q1" s="5" t="s">
        <v>33</v>
      </c>
      <c r="R1" s="5" t="s">
        <v>174</v>
      </c>
      <c r="S1" s="5" t="s">
        <v>175</v>
      </c>
      <c r="T1" s="5" t="s">
        <v>177</v>
      </c>
      <c r="U1" s="5" t="s">
        <v>195</v>
      </c>
      <c r="V1" s="5" t="s">
        <v>180</v>
      </c>
      <c r="W1" s="5" t="s">
        <v>152</v>
      </c>
      <c r="X1" s="5" t="s">
        <v>185</v>
      </c>
      <c r="Y1" s="5" t="s">
        <v>130</v>
      </c>
      <c r="Z1" s="5" t="s">
        <v>193</v>
      </c>
      <c r="AA1" s="5" t="s">
        <v>198</v>
      </c>
      <c r="AB1" s="5" t="s">
        <v>209</v>
      </c>
      <c r="AC1" s="5" t="s">
        <v>200</v>
      </c>
      <c r="AD1" s="5" t="s">
        <v>9</v>
      </c>
      <c r="AE1" s="6" t="s">
        <v>4</v>
      </c>
      <c r="AF1" s="6" t="s">
        <v>39</v>
      </c>
      <c r="AG1" s="7" t="s">
        <v>5</v>
      </c>
    </row>
    <row r="2" spans="1:33" ht="15" customHeight="1">
      <c r="A2" s="8" t="s">
        <v>71</v>
      </c>
      <c r="B2" s="43">
        <v>1982</v>
      </c>
      <c r="C2" s="44">
        <v>1.88</v>
      </c>
      <c r="D2" s="11" t="s">
        <v>72</v>
      </c>
      <c r="E2" s="17">
        <v>12</v>
      </c>
      <c r="F2" s="14">
        <v>22</v>
      </c>
      <c r="G2" s="14">
        <v>22</v>
      </c>
      <c r="H2" s="14">
        <v>13</v>
      </c>
      <c r="I2" s="14">
        <v>24</v>
      </c>
      <c r="J2" s="14"/>
      <c r="K2" s="14">
        <v>11</v>
      </c>
      <c r="L2" s="14"/>
      <c r="M2" s="14">
        <v>11</v>
      </c>
      <c r="N2" s="14"/>
      <c r="O2" s="14">
        <v>12</v>
      </c>
      <c r="P2" s="14">
        <v>21</v>
      </c>
      <c r="Q2" s="14">
        <v>17</v>
      </c>
      <c r="R2" s="14"/>
      <c r="S2" s="14">
        <v>19</v>
      </c>
      <c r="T2" s="14">
        <v>6</v>
      </c>
      <c r="U2" s="14">
        <v>13</v>
      </c>
      <c r="V2" s="14">
        <v>23</v>
      </c>
      <c r="W2" s="14">
        <v>35</v>
      </c>
      <c r="X2" s="14">
        <v>16</v>
      </c>
      <c r="Y2" s="14">
        <v>25</v>
      </c>
      <c r="Z2" s="14">
        <v>16</v>
      </c>
      <c r="AA2" s="14">
        <v>8</v>
      </c>
      <c r="AB2" s="14">
        <v>27</v>
      </c>
      <c r="AC2" s="14">
        <v>23</v>
      </c>
      <c r="AD2" s="14">
        <v>22</v>
      </c>
      <c r="AE2" s="15">
        <f aca="true" t="shared" si="0" ref="AE2:AE21">SUM(E2:AD2)</f>
        <v>398</v>
      </c>
      <c r="AF2" s="6">
        <f aca="true" t="shared" si="1" ref="AF2:AF12">COUNT(E2:AD2)</f>
        <v>22</v>
      </c>
      <c r="AG2" s="16">
        <f aca="true" t="shared" si="2" ref="AG2:AG21">AE2/COUNT(E2:AD2)</f>
        <v>18.09090909090909</v>
      </c>
    </row>
    <row r="3" spans="1:33" ht="15" customHeight="1">
      <c r="A3" s="8" t="s">
        <v>183</v>
      </c>
      <c r="B3" s="43">
        <v>1956</v>
      </c>
      <c r="C3" s="44"/>
      <c r="D3" s="11">
        <v>5</v>
      </c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>
        <v>15</v>
      </c>
      <c r="R3" s="14"/>
      <c r="S3" s="14">
        <v>16</v>
      </c>
      <c r="T3" s="14"/>
      <c r="U3" s="14">
        <v>14</v>
      </c>
      <c r="V3" s="14"/>
      <c r="W3" s="14">
        <v>7</v>
      </c>
      <c r="X3" s="14">
        <v>22</v>
      </c>
      <c r="Y3" s="14"/>
      <c r="Z3" s="14">
        <v>19</v>
      </c>
      <c r="AA3" s="14"/>
      <c r="AB3" s="14">
        <v>8</v>
      </c>
      <c r="AC3" s="14"/>
      <c r="AD3" s="14">
        <v>17</v>
      </c>
      <c r="AE3" s="15">
        <f>SUM(E3:AD3)</f>
        <v>118</v>
      </c>
      <c r="AF3" s="6">
        <f>COUNT(E3:AD3)</f>
        <v>8</v>
      </c>
      <c r="AG3" s="16">
        <f t="shared" si="2"/>
        <v>14.75</v>
      </c>
    </row>
    <row r="4" spans="1:33" ht="15" customHeight="1">
      <c r="A4" s="8" t="s">
        <v>101</v>
      </c>
      <c r="B4" s="43">
        <v>1985</v>
      </c>
      <c r="C4" s="43">
        <v>1.97</v>
      </c>
      <c r="D4" s="11"/>
      <c r="E4" s="17">
        <v>14</v>
      </c>
      <c r="F4" s="14">
        <v>3</v>
      </c>
      <c r="G4" s="14">
        <v>16</v>
      </c>
      <c r="H4" s="14">
        <v>8</v>
      </c>
      <c r="I4" s="14">
        <v>14</v>
      </c>
      <c r="J4" s="14">
        <v>9</v>
      </c>
      <c r="K4" s="14">
        <v>6</v>
      </c>
      <c r="L4" s="14">
        <v>8</v>
      </c>
      <c r="M4" s="14">
        <v>15</v>
      </c>
      <c r="N4" s="14"/>
      <c r="O4" s="14"/>
      <c r="P4" s="14">
        <v>7</v>
      </c>
      <c r="Q4" s="14">
        <v>17</v>
      </c>
      <c r="R4" s="14"/>
      <c r="S4" s="14">
        <v>17</v>
      </c>
      <c r="T4" s="14">
        <v>17</v>
      </c>
      <c r="U4" s="14">
        <v>6</v>
      </c>
      <c r="V4" s="14">
        <v>7</v>
      </c>
      <c r="W4" s="14"/>
      <c r="X4" s="14">
        <v>19</v>
      </c>
      <c r="Y4" s="14">
        <v>9</v>
      </c>
      <c r="Z4" s="14">
        <v>11</v>
      </c>
      <c r="AA4" s="14">
        <v>9</v>
      </c>
      <c r="AB4" s="14">
        <v>16</v>
      </c>
      <c r="AC4" s="14">
        <v>19</v>
      </c>
      <c r="AD4" s="14">
        <v>8</v>
      </c>
      <c r="AE4" s="15">
        <f>SUM(E4:AD4)</f>
        <v>255</v>
      </c>
      <c r="AF4" s="6">
        <f>COUNT(E4:AD4)</f>
        <v>22</v>
      </c>
      <c r="AG4" s="16">
        <f t="shared" si="2"/>
        <v>11.590909090909092</v>
      </c>
    </row>
    <row r="5" spans="1:33" ht="15" customHeight="1">
      <c r="A5" s="8" t="s">
        <v>70</v>
      </c>
      <c r="B5" s="43">
        <v>1977</v>
      </c>
      <c r="C5" s="43">
        <v>1.93</v>
      </c>
      <c r="D5" s="11"/>
      <c r="E5" s="17">
        <v>3</v>
      </c>
      <c r="F5" s="14">
        <v>14</v>
      </c>
      <c r="G5" s="14">
        <v>8</v>
      </c>
      <c r="H5" s="14">
        <v>12</v>
      </c>
      <c r="I5" s="14">
        <v>12</v>
      </c>
      <c r="J5" s="14">
        <v>21</v>
      </c>
      <c r="K5" s="14">
        <v>26</v>
      </c>
      <c r="L5" s="14">
        <v>16</v>
      </c>
      <c r="M5" s="14">
        <v>8</v>
      </c>
      <c r="N5" s="14"/>
      <c r="O5" s="14">
        <v>12</v>
      </c>
      <c r="P5" s="14">
        <v>5</v>
      </c>
      <c r="Q5" s="14">
        <v>8</v>
      </c>
      <c r="R5" s="14"/>
      <c r="S5" s="14">
        <v>14</v>
      </c>
      <c r="T5" s="14">
        <v>11</v>
      </c>
      <c r="U5" s="14">
        <v>22</v>
      </c>
      <c r="V5" s="14">
        <v>11</v>
      </c>
      <c r="W5" s="14">
        <v>11</v>
      </c>
      <c r="X5" s="14">
        <v>10</v>
      </c>
      <c r="Y5" s="14">
        <v>4</v>
      </c>
      <c r="Z5" s="14">
        <v>8</v>
      </c>
      <c r="AA5" s="14">
        <v>0</v>
      </c>
      <c r="AB5" s="14">
        <v>8</v>
      </c>
      <c r="AC5" s="14">
        <v>12</v>
      </c>
      <c r="AD5" s="14">
        <v>9</v>
      </c>
      <c r="AE5" s="15">
        <f>SUM(E5:AD5)</f>
        <v>265</v>
      </c>
      <c r="AF5" s="6">
        <f>COUNT(E5:AD5)</f>
        <v>24</v>
      </c>
      <c r="AG5" s="16">
        <f t="shared" si="2"/>
        <v>11.041666666666666</v>
      </c>
    </row>
    <row r="6" spans="1:33" ht="15" customHeight="1">
      <c r="A6" s="8" t="s">
        <v>102</v>
      </c>
      <c r="B6" s="43">
        <v>1982</v>
      </c>
      <c r="C6" s="44">
        <v>1.97</v>
      </c>
      <c r="D6" s="11"/>
      <c r="E6" s="17">
        <v>13</v>
      </c>
      <c r="F6" s="14"/>
      <c r="G6" s="14">
        <v>11</v>
      </c>
      <c r="H6" s="14">
        <v>7</v>
      </c>
      <c r="I6" s="14">
        <v>14</v>
      </c>
      <c r="J6" s="14"/>
      <c r="K6" s="14">
        <v>4</v>
      </c>
      <c r="L6" s="14">
        <v>4</v>
      </c>
      <c r="M6" s="14">
        <v>7</v>
      </c>
      <c r="N6" s="14"/>
      <c r="O6" s="14">
        <v>10</v>
      </c>
      <c r="P6" s="14">
        <v>12</v>
      </c>
      <c r="Q6" s="14"/>
      <c r="R6" s="14"/>
      <c r="S6" s="14">
        <v>13</v>
      </c>
      <c r="T6" s="14">
        <v>12</v>
      </c>
      <c r="U6" s="14">
        <v>4</v>
      </c>
      <c r="V6" s="14">
        <v>14</v>
      </c>
      <c r="W6" s="14">
        <v>13</v>
      </c>
      <c r="X6" s="14">
        <v>9</v>
      </c>
      <c r="Y6" s="14">
        <v>9</v>
      </c>
      <c r="Z6" s="14">
        <v>4</v>
      </c>
      <c r="AA6" s="14">
        <v>14</v>
      </c>
      <c r="AB6" s="14"/>
      <c r="AC6" s="14">
        <v>2</v>
      </c>
      <c r="AD6" s="14">
        <v>9</v>
      </c>
      <c r="AE6" s="15">
        <f t="shared" si="0"/>
        <v>185</v>
      </c>
      <c r="AF6" s="6">
        <f t="shared" si="1"/>
        <v>20</v>
      </c>
      <c r="AG6" s="16">
        <f t="shared" si="2"/>
        <v>9.25</v>
      </c>
    </row>
    <row r="7" spans="1:33" ht="15" customHeight="1">
      <c r="A7" s="8" t="s">
        <v>18</v>
      </c>
      <c r="B7" s="43">
        <v>1979</v>
      </c>
      <c r="C7" s="44">
        <v>1.8</v>
      </c>
      <c r="D7" s="11">
        <v>1</v>
      </c>
      <c r="E7" s="12">
        <v>9</v>
      </c>
      <c r="F7" s="13">
        <v>19</v>
      </c>
      <c r="G7" s="13">
        <v>12</v>
      </c>
      <c r="H7" s="13">
        <v>13</v>
      </c>
      <c r="I7" s="14">
        <v>12</v>
      </c>
      <c r="J7" s="14">
        <v>9</v>
      </c>
      <c r="K7" s="14">
        <v>5</v>
      </c>
      <c r="L7" s="14"/>
      <c r="M7" s="14">
        <v>2</v>
      </c>
      <c r="N7" s="14"/>
      <c r="O7" s="14"/>
      <c r="P7" s="14">
        <v>8</v>
      </c>
      <c r="Q7" s="14">
        <v>0</v>
      </c>
      <c r="R7" s="14"/>
      <c r="S7" s="14"/>
      <c r="T7" s="14">
        <v>9</v>
      </c>
      <c r="U7" s="14">
        <v>10</v>
      </c>
      <c r="V7" s="14">
        <v>15</v>
      </c>
      <c r="W7" s="14">
        <v>13</v>
      </c>
      <c r="X7" s="14">
        <v>4</v>
      </c>
      <c r="Y7" s="14">
        <v>8</v>
      </c>
      <c r="Z7" s="14">
        <v>6</v>
      </c>
      <c r="AA7" s="14">
        <v>3</v>
      </c>
      <c r="AB7" s="14">
        <v>8</v>
      </c>
      <c r="AC7" s="14">
        <v>6</v>
      </c>
      <c r="AD7" s="14">
        <v>2</v>
      </c>
      <c r="AE7" s="15">
        <f t="shared" si="0"/>
        <v>173</v>
      </c>
      <c r="AF7" s="6">
        <f>COUNT(E7:AD7)</f>
        <v>21</v>
      </c>
      <c r="AG7" s="16">
        <f t="shared" si="2"/>
        <v>8.238095238095237</v>
      </c>
    </row>
    <row r="8" spans="1:33" ht="15" customHeight="1">
      <c r="A8" s="8" t="s">
        <v>74</v>
      </c>
      <c r="B8" s="43">
        <v>1977</v>
      </c>
      <c r="C8" s="43">
        <v>1.93</v>
      </c>
      <c r="D8" s="11"/>
      <c r="E8" s="17">
        <v>0</v>
      </c>
      <c r="F8" s="14">
        <v>8</v>
      </c>
      <c r="G8" s="14"/>
      <c r="H8" s="14"/>
      <c r="I8" s="14"/>
      <c r="J8" s="14">
        <v>4</v>
      </c>
      <c r="K8" s="14"/>
      <c r="L8" s="14"/>
      <c r="M8" s="14"/>
      <c r="N8" s="14"/>
      <c r="O8" s="14">
        <v>11</v>
      </c>
      <c r="P8" s="14">
        <v>12</v>
      </c>
      <c r="Q8" s="14">
        <v>6</v>
      </c>
      <c r="R8" s="14"/>
      <c r="S8" s="14">
        <v>9</v>
      </c>
      <c r="T8" s="14">
        <v>16</v>
      </c>
      <c r="U8" s="14">
        <v>7</v>
      </c>
      <c r="V8" s="14"/>
      <c r="W8" s="14">
        <v>11</v>
      </c>
      <c r="X8" s="14">
        <v>2</v>
      </c>
      <c r="Y8" s="14">
        <v>2</v>
      </c>
      <c r="Z8" s="14">
        <v>7</v>
      </c>
      <c r="AA8" s="14"/>
      <c r="AB8" s="14"/>
      <c r="AC8" s="14">
        <v>6</v>
      </c>
      <c r="AD8" s="14">
        <v>8</v>
      </c>
      <c r="AE8" s="15">
        <f t="shared" si="0"/>
        <v>109</v>
      </c>
      <c r="AF8" s="6">
        <f t="shared" si="1"/>
        <v>15</v>
      </c>
      <c r="AG8" s="16">
        <f t="shared" si="2"/>
        <v>7.266666666666667</v>
      </c>
    </row>
    <row r="9" spans="1:33" ht="15" customHeight="1">
      <c r="A9" s="8" t="s">
        <v>106</v>
      </c>
      <c r="B9" s="43">
        <v>1980</v>
      </c>
      <c r="C9" s="43">
        <v>1.87</v>
      </c>
      <c r="D9" s="11"/>
      <c r="E9" s="17"/>
      <c r="F9" s="14"/>
      <c r="G9" s="14"/>
      <c r="H9" s="14"/>
      <c r="I9" s="14"/>
      <c r="J9" s="14"/>
      <c r="K9" s="14"/>
      <c r="L9" s="14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>
        <f t="shared" si="0"/>
        <v>7</v>
      </c>
      <c r="AF9" s="6">
        <f t="shared" si="1"/>
        <v>1</v>
      </c>
      <c r="AG9" s="16">
        <f t="shared" si="2"/>
        <v>7</v>
      </c>
    </row>
    <row r="10" spans="1:33" ht="15" customHeight="1">
      <c r="A10" s="8" t="s">
        <v>107</v>
      </c>
      <c r="B10" s="43">
        <v>1975</v>
      </c>
      <c r="C10" s="43">
        <v>1.94</v>
      </c>
      <c r="D10" s="11"/>
      <c r="E10" s="17"/>
      <c r="F10" s="14"/>
      <c r="G10" s="14"/>
      <c r="H10" s="14"/>
      <c r="I10" s="14"/>
      <c r="J10" s="14"/>
      <c r="K10" s="14"/>
      <c r="L10" s="14">
        <v>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>
        <f t="shared" si="0"/>
        <v>7</v>
      </c>
      <c r="AF10" s="6">
        <f t="shared" si="1"/>
        <v>1</v>
      </c>
      <c r="AG10" s="16">
        <f t="shared" si="2"/>
        <v>7</v>
      </c>
    </row>
    <row r="11" spans="1:33" ht="15" customHeight="1">
      <c r="A11" s="8" t="s">
        <v>73</v>
      </c>
      <c r="B11" s="43">
        <v>1973</v>
      </c>
      <c r="C11" s="43">
        <v>1.93</v>
      </c>
      <c r="D11" s="11"/>
      <c r="E11" s="17">
        <v>2</v>
      </c>
      <c r="F11" s="14">
        <v>11</v>
      </c>
      <c r="G11" s="14">
        <v>3</v>
      </c>
      <c r="H11" s="14">
        <v>0</v>
      </c>
      <c r="I11" s="14">
        <v>4</v>
      </c>
      <c r="J11" s="14">
        <v>11</v>
      </c>
      <c r="K11" s="14">
        <v>9</v>
      </c>
      <c r="L11" s="14">
        <v>12</v>
      </c>
      <c r="M11" s="14">
        <v>8</v>
      </c>
      <c r="N11" s="14"/>
      <c r="O11" s="14">
        <v>13</v>
      </c>
      <c r="P11" s="14">
        <v>2</v>
      </c>
      <c r="Q11" s="14"/>
      <c r="R11" s="14"/>
      <c r="S11" s="14">
        <v>3</v>
      </c>
      <c r="T11" s="14">
        <v>8</v>
      </c>
      <c r="U11" s="14"/>
      <c r="V11" s="14"/>
      <c r="W11" s="14">
        <v>8</v>
      </c>
      <c r="X11" s="14">
        <v>13</v>
      </c>
      <c r="Y11" s="14">
        <v>2</v>
      </c>
      <c r="Z11" s="14"/>
      <c r="AA11" s="14">
        <v>11</v>
      </c>
      <c r="AB11" s="14">
        <v>2</v>
      </c>
      <c r="AC11" s="14"/>
      <c r="AD11" s="14"/>
      <c r="AE11" s="15">
        <f t="shared" si="0"/>
        <v>122</v>
      </c>
      <c r="AF11" s="6">
        <f t="shared" si="1"/>
        <v>18</v>
      </c>
      <c r="AG11" s="16">
        <f t="shared" si="2"/>
        <v>6.777777777777778</v>
      </c>
    </row>
    <row r="12" spans="1:33" ht="15" customHeight="1">
      <c r="A12" s="8" t="s">
        <v>77</v>
      </c>
      <c r="B12" s="43">
        <v>1982</v>
      </c>
      <c r="C12" s="44">
        <v>1.9</v>
      </c>
      <c r="D12" s="11"/>
      <c r="E12" s="17"/>
      <c r="F12" s="14">
        <v>10</v>
      </c>
      <c r="G12" s="14"/>
      <c r="H12" s="14">
        <v>8</v>
      </c>
      <c r="I12" s="14"/>
      <c r="J12" s="14">
        <v>1</v>
      </c>
      <c r="K12" s="14"/>
      <c r="L12" s="14"/>
      <c r="M12" s="14"/>
      <c r="N12" s="14"/>
      <c r="O12" s="14">
        <v>6</v>
      </c>
      <c r="P12" s="14"/>
      <c r="Q12" s="14"/>
      <c r="R12" s="14"/>
      <c r="S12" s="14"/>
      <c r="T12" s="14"/>
      <c r="U12" s="14"/>
      <c r="V12" s="14">
        <v>2</v>
      </c>
      <c r="W12" s="14"/>
      <c r="X12" s="14"/>
      <c r="Y12" s="14"/>
      <c r="Z12" s="14"/>
      <c r="AA12" s="14">
        <v>10</v>
      </c>
      <c r="AB12" s="14"/>
      <c r="AC12" s="14">
        <v>10</v>
      </c>
      <c r="AD12" s="14">
        <v>0</v>
      </c>
      <c r="AE12" s="15">
        <f t="shared" si="0"/>
        <v>47</v>
      </c>
      <c r="AF12" s="6">
        <f t="shared" si="1"/>
        <v>8</v>
      </c>
      <c r="AG12" s="16">
        <f t="shared" si="2"/>
        <v>5.875</v>
      </c>
    </row>
    <row r="13" spans="1:33" ht="15" customHeight="1">
      <c r="A13" s="8" t="s">
        <v>103</v>
      </c>
      <c r="B13" s="43">
        <v>1983</v>
      </c>
      <c r="C13" s="43">
        <v>1.91</v>
      </c>
      <c r="D13" s="11"/>
      <c r="E13" s="17"/>
      <c r="F13" s="14"/>
      <c r="G13" s="14"/>
      <c r="H13" s="14"/>
      <c r="I13" s="14"/>
      <c r="J13" s="14">
        <v>5</v>
      </c>
      <c r="K13" s="14"/>
      <c r="L13" s="14"/>
      <c r="M13" s="14"/>
      <c r="N13" s="14"/>
      <c r="O13" s="14"/>
      <c r="P13" s="14">
        <v>9</v>
      </c>
      <c r="Q13" s="14"/>
      <c r="R13" s="14"/>
      <c r="S13" s="14">
        <v>5</v>
      </c>
      <c r="T13" s="14">
        <v>2</v>
      </c>
      <c r="U13" s="14"/>
      <c r="V13" s="14">
        <v>7</v>
      </c>
      <c r="W13" s="14"/>
      <c r="X13" s="14">
        <v>5</v>
      </c>
      <c r="Y13" s="14"/>
      <c r="Z13" s="14"/>
      <c r="AA13" s="14">
        <v>2</v>
      </c>
      <c r="AB13" s="14">
        <v>3</v>
      </c>
      <c r="AC13" s="14">
        <v>5</v>
      </c>
      <c r="AD13" s="14" t="s">
        <v>213</v>
      </c>
      <c r="AE13" s="15">
        <f aca="true" t="shared" si="3" ref="AE13:AE18">SUM(E13:AD13)</f>
        <v>43</v>
      </c>
      <c r="AF13" s="6">
        <f aca="true" t="shared" si="4" ref="AF13:AF18">COUNT(E13:AD13)</f>
        <v>9</v>
      </c>
      <c r="AG13" s="16">
        <f t="shared" si="2"/>
        <v>4.777777777777778</v>
      </c>
    </row>
    <row r="14" spans="1:33" ht="15" customHeight="1">
      <c r="A14" s="8" t="s">
        <v>76</v>
      </c>
      <c r="B14" s="43">
        <v>1970</v>
      </c>
      <c r="C14" s="43">
        <v>1.77</v>
      </c>
      <c r="D14" s="11"/>
      <c r="E14" s="17">
        <v>0</v>
      </c>
      <c r="F14" s="14"/>
      <c r="G14" s="14">
        <v>2</v>
      </c>
      <c r="H14" s="14">
        <v>2</v>
      </c>
      <c r="I14" s="14">
        <v>2</v>
      </c>
      <c r="J14" s="14"/>
      <c r="K14" s="14"/>
      <c r="L14" s="14">
        <v>2</v>
      </c>
      <c r="M14" s="14"/>
      <c r="N14" s="14"/>
      <c r="O14" s="14">
        <v>5</v>
      </c>
      <c r="P14" s="14">
        <v>9</v>
      </c>
      <c r="Q14" s="14">
        <v>2</v>
      </c>
      <c r="R14" s="14"/>
      <c r="S14" s="14">
        <v>4</v>
      </c>
      <c r="T14" s="14">
        <v>7</v>
      </c>
      <c r="U14" s="14">
        <v>6</v>
      </c>
      <c r="V14" s="14"/>
      <c r="W14" s="14"/>
      <c r="X14" s="14"/>
      <c r="Y14" s="14">
        <v>6</v>
      </c>
      <c r="Z14" s="14"/>
      <c r="AA14" s="14">
        <v>0</v>
      </c>
      <c r="AB14" s="14">
        <v>2</v>
      </c>
      <c r="AC14" s="14"/>
      <c r="AD14" s="14">
        <v>2</v>
      </c>
      <c r="AE14" s="15">
        <f t="shared" si="3"/>
        <v>51</v>
      </c>
      <c r="AF14" s="6">
        <f t="shared" si="4"/>
        <v>15</v>
      </c>
      <c r="AG14" s="16">
        <f t="shared" si="2"/>
        <v>3.4</v>
      </c>
    </row>
    <row r="15" spans="1:33" ht="15" customHeight="1">
      <c r="A15" s="8" t="s">
        <v>78</v>
      </c>
      <c r="B15" s="43">
        <v>1979</v>
      </c>
      <c r="C15" s="43">
        <v>1.86</v>
      </c>
      <c r="D15" s="11"/>
      <c r="E15" s="17"/>
      <c r="F15" s="14"/>
      <c r="G15" s="14"/>
      <c r="H15" s="14"/>
      <c r="I15" s="14"/>
      <c r="J15" s="14">
        <v>6</v>
      </c>
      <c r="K15" s="14">
        <v>2</v>
      </c>
      <c r="L15" s="14">
        <v>3</v>
      </c>
      <c r="M15" s="14">
        <v>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>
        <f t="shared" si="3"/>
        <v>13</v>
      </c>
      <c r="AF15" s="6">
        <f t="shared" si="4"/>
        <v>4</v>
      </c>
      <c r="AG15" s="16">
        <f t="shared" si="2"/>
        <v>3.25</v>
      </c>
    </row>
    <row r="16" spans="1:33" ht="15" customHeight="1">
      <c r="A16" s="8" t="s">
        <v>75</v>
      </c>
      <c r="B16" s="43">
        <v>1974</v>
      </c>
      <c r="C16" s="43">
        <v>1.92</v>
      </c>
      <c r="D16" s="11"/>
      <c r="E16" s="17">
        <v>4</v>
      </c>
      <c r="F16" s="14"/>
      <c r="G16" s="14">
        <v>2</v>
      </c>
      <c r="H16" s="14"/>
      <c r="I16" s="14">
        <v>1</v>
      </c>
      <c r="J16" s="14"/>
      <c r="K16" s="14">
        <v>4</v>
      </c>
      <c r="L16" s="14"/>
      <c r="M16" s="14">
        <v>8</v>
      </c>
      <c r="N16" s="14"/>
      <c r="O16" s="14"/>
      <c r="P16" s="14"/>
      <c r="Q16" s="14">
        <v>0</v>
      </c>
      <c r="R16" s="14"/>
      <c r="S16" s="14"/>
      <c r="T16" s="14"/>
      <c r="U16" s="14"/>
      <c r="V16" s="14"/>
      <c r="W16" s="14">
        <v>1</v>
      </c>
      <c r="X16" s="14"/>
      <c r="Y16" s="14">
        <v>3</v>
      </c>
      <c r="Z16" s="14"/>
      <c r="AA16" s="14">
        <v>0</v>
      </c>
      <c r="AB16" s="14"/>
      <c r="AC16" s="14"/>
      <c r="AD16" s="14"/>
      <c r="AE16" s="15">
        <f t="shared" si="3"/>
        <v>23</v>
      </c>
      <c r="AF16" s="6">
        <f t="shared" si="4"/>
        <v>9</v>
      </c>
      <c r="AG16" s="16">
        <f t="shared" si="2"/>
        <v>2.5555555555555554</v>
      </c>
    </row>
    <row r="17" spans="1:33" ht="15" customHeight="1">
      <c r="A17" s="8" t="s">
        <v>104</v>
      </c>
      <c r="B17" s="43">
        <v>1984</v>
      </c>
      <c r="C17" s="44">
        <v>1.78</v>
      </c>
      <c r="D17" s="11"/>
      <c r="E17" s="17">
        <v>0</v>
      </c>
      <c r="F17" s="14"/>
      <c r="G17" s="14"/>
      <c r="H17" s="14"/>
      <c r="I17" s="14"/>
      <c r="J17" s="14">
        <v>4</v>
      </c>
      <c r="K17" s="13"/>
      <c r="L17" s="14">
        <v>2</v>
      </c>
      <c r="M17" s="14"/>
      <c r="N17" s="14"/>
      <c r="O17" s="14"/>
      <c r="P17" s="14"/>
      <c r="Q17" s="14">
        <v>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>
        <f t="shared" si="3"/>
        <v>8</v>
      </c>
      <c r="AF17" s="6">
        <f t="shared" si="4"/>
        <v>4</v>
      </c>
      <c r="AG17" s="16">
        <f t="shared" si="2"/>
        <v>2</v>
      </c>
    </row>
    <row r="18" spans="1:33" ht="15" customHeight="1">
      <c r="A18" s="8" t="s">
        <v>105</v>
      </c>
      <c r="B18" s="43">
        <v>1984</v>
      </c>
      <c r="C18" s="44">
        <v>1.9</v>
      </c>
      <c r="D18" s="11"/>
      <c r="E18" s="17"/>
      <c r="F18" s="14"/>
      <c r="G18" s="14"/>
      <c r="H18" s="14"/>
      <c r="I18" s="14"/>
      <c r="J18" s="14"/>
      <c r="K18" s="13">
        <v>2</v>
      </c>
      <c r="L18" s="14">
        <v>3</v>
      </c>
      <c r="M18" s="14"/>
      <c r="N18" s="14"/>
      <c r="O18" s="14"/>
      <c r="P18" s="14"/>
      <c r="Q18" s="14">
        <v>2</v>
      </c>
      <c r="R18" s="14"/>
      <c r="S18" s="14"/>
      <c r="T18" s="14"/>
      <c r="U18" s="14"/>
      <c r="V18" s="14">
        <v>0</v>
      </c>
      <c r="W18" s="14"/>
      <c r="X18" s="14"/>
      <c r="Y18" s="14"/>
      <c r="Z18" s="14"/>
      <c r="AA18" s="14"/>
      <c r="AB18" s="14"/>
      <c r="AC18" s="14"/>
      <c r="AD18" s="14"/>
      <c r="AE18" s="15">
        <f t="shared" si="3"/>
        <v>7</v>
      </c>
      <c r="AF18" s="6">
        <f t="shared" si="4"/>
        <v>4</v>
      </c>
      <c r="AG18" s="16">
        <f t="shared" si="2"/>
        <v>1.75</v>
      </c>
    </row>
    <row r="19" spans="1:33" ht="15" customHeight="1">
      <c r="A19" s="18" t="s">
        <v>6</v>
      </c>
      <c r="B19" s="56">
        <f>2003-(SUM(B2:B18)/COUNT(B2:B18))</f>
        <v>25.235294117647072</v>
      </c>
      <c r="C19" s="57">
        <f>SUM(C2:C18)/COUNT(C2:C18)</f>
        <v>1.8912499999999999</v>
      </c>
      <c r="D19" s="49"/>
      <c r="E19" s="19">
        <f>SUM(E2:E18)+3</f>
        <v>60</v>
      </c>
      <c r="F19" s="19">
        <f>SUM(F2:F18)+3</f>
        <v>90</v>
      </c>
      <c r="G19" s="19">
        <f>SUM(G2:G18)</f>
        <v>76</v>
      </c>
      <c r="H19" s="19">
        <f>SUM(H2:H18)</f>
        <v>63</v>
      </c>
      <c r="I19" s="19">
        <f>SUM(I2:I18)</f>
        <v>83</v>
      </c>
      <c r="J19" s="19">
        <f>SUM(J2:J18)+1</f>
        <v>71</v>
      </c>
      <c r="K19" s="19">
        <f>SUM(K2:K18)</f>
        <v>69</v>
      </c>
      <c r="L19" s="19">
        <f>SUM(L2:L18)</f>
        <v>64</v>
      </c>
      <c r="M19" s="19">
        <f>SUM(M2:M18)</f>
        <v>61</v>
      </c>
      <c r="N19" s="19">
        <v>60</v>
      </c>
      <c r="O19" s="19">
        <f>SUM(O2:O18)+10</f>
        <v>79</v>
      </c>
      <c r="P19" s="19">
        <f>SUM(P2:P18)</f>
        <v>85</v>
      </c>
      <c r="Q19" s="19">
        <f>SUM(Q2:Q18)</f>
        <v>69</v>
      </c>
      <c r="R19" s="19">
        <v>72</v>
      </c>
      <c r="S19" s="19">
        <f>SUM(S2:S18)</f>
        <v>100</v>
      </c>
      <c r="T19" s="19">
        <f>SUM(T2:T18)</f>
        <v>88</v>
      </c>
      <c r="U19" s="19">
        <f>SUM(U2:U18)+6</f>
        <v>88</v>
      </c>
      <c r="V19" s="19">
        <f>SUM(V2:V18)</f>
        <v>79</v>
      </c>
      <c r="W19" s="19">
        <f>SUM(W2:W18)</f>
        <v>99</v>
      </c>
      <c r="X19" s="19">
        <f>SUM(X2:X18)</f>
        <v>100</v>
      </c>
      <c r="Y19" s="19">
        <f>SUM(Y2:Y18)+1</f>
        <v>69</v>
      </c>
      <c r="Z19" s="19">
        <f>SUM(Z2:Z18)</f>
        <v>71</v>
      </c>
      <c r="AA19" s="19">
        <f>SUM(AA2:AA18)</f>
        <v>57</v>
      </c>
      <c r="AB19" s="19">
        <f>SUM(AB2:AB18)</f>
        <v>74</v>
      </c>
      <c r="AC19" s="19">
        <f>SUM(AC2:AC18)</f>
        <v>83</v>
      </c>
      <c r="AD19" s="19">
        <f>SUM(AD2:AD18)</f>
        <v>77</v>
      </c>
      <c r="AE19" s="19">
        <f t="shared" si="0"/>
        <v>1987</v>
      </c>
      <c r="AF19" s="19"/>
      <c r="AG19" s="20">
        <f t="shared" si="2"/>
        <v>76.42307692307692</v>
      </c>
    </row>
    <row r="20" spans="1:33" ht="12.75">
      <c r="A20" s="21" t="s">
        <v>7</v>
      </c>
      <c r="B20" s="53"/>
      <c r="C20" s="53"/>
      <c r="D20" s="53"/>
      <c r="E20" s="21">
        <v>69</v>
      </c>
      <c r="F20" s="21">
        <v>71</v>
      </c>
      <c r="G20" s="21">
        <v>71</v>
      </c>
      <c r="H20" s="21">
        <v>57</v>
      </c>
      <c r="I20" s="21">
        <v>90</v>
      </c>
      <c r="J20" s="21">
        <v>92</v>
      </c>
      <c r="K20" s="21">
        <v>74</v>
      </c>
      <c r="L20" s="21">
        <v>111</v>
      </c>
      <c r="M20" s="21">
        <v>71</v>
      </c>
      <c r="N20" s="21">
        <v>90</v>
      </c>
      <c r="O20" s="21">
        <v>97</v>
      </c>
      <c r="P20" s="21">
        <v>95</v>
      </c>
      <c r="Q20" s="21">
        <v>102</v>
      </c>
      <c r="R20" s="21">
        <v>73</v>
      </c>
      <c r="S20" s="21">
        <v>64</v>
      </c>
      <c r="T20" s="21">
        <v>72</v>
      </c>
      <c r="U20" s="21">
        <v>84</v>
      </c>
      <c r="V20" s="21">
        <v>88</v>
      </c>
      <c r="W20" s="21">
        <v>94</v>
      </c>
      <c r="X20" s="21">
        <v>94</v>
      </c>
      <c r="Y20" s="21">
        <v>85</v>
      </c>
      <c r="Z20" s="21">
        <v>78</v>
      </c>
      <c r="AA20" s="21">
        <v>80</v>
      </c>
      <c r="AB20" s="21">
        <v>90</v>
      </c>
      <c r="AC20" s="21">
        <v>78</v>
      </c>
      <c r="AD20" s="21">
        <v>81</v>
      </c>
      <c r="AE20" s="22">
        <f t="shared" si="0"/>
        <v>2151</v>
      </c>
      <c r="AF20" s="22"/>
      <c r="AG20" s="20">
        <f t="shared" si="2"/>
        <v>82.73076923076923</v>
      </c>
    </row>
    <row r="21" spans="1:33" ht="12.75">
      <c r="A21" s="21" t="s">
        <v>8</v>
      </c>
      <c r="B21" s="53"/>
      <c r="C21" s="53"/>
      <c r="D21" s="53"/>
      <c r="E21" s="23">
        <f aca="true" t="shared" si="5" ref="E21:AD21">E19-E20</f>
        <v>-9</v>
      </c>
      <c r="F21" s="24">
        <f t="shared" si="5"/>
        <v>19</v>
      </c>
      <c r="G21" s="24">
        <f t="shared" si="5"/>
        <v>5</v>
      </c>
      <c r="H21" s="24">
        <f t="shared" si="5"/>
        <v>6</v>
      </c>
      <c r="I21" s="23">
        <f t="shared" si="5"/>
        <v>-7</v>
      </c>
      <c r="J21" s="23">
        <f t="shared" si="5"/>
        <v>-21</v>
      </c>
      <c r="K21" s="23">
        <f t="shared" si="5"/>
        <v>-5</v>
      </c>
      <c r="L21" s="23">
        <f t="shared" si="5"/>
        <v>-47</v>
      </c>
      <c r="M21" s="23">
        <f t="shared" si="5"/>
        <v>-10</v>
      </c>
      <c r="N21" s="23">
        <f t="shared" si="5"/>
        <v>-30</v>
      </c>
      <c r="O21" s="23">
        <f t="shared" si="5"/>
        <v>-18</v>
      </c>
      <c r="P21" s="23">
        <f t="shared" si="5"/>
        <v>-10</v>
      </c>
      <c r="Q21" s="23">
        <f t="shared" si="5"/>
        <v>-33</v>
      </c>
      <c r="R21" s="23">
        <f t="shared" si="5"/>
        <v>-1</v>
      </c>
      <c r="S21" s="24">
        <f t="shared" si="5"/>
        <v>36</v>
      </c>
      <c r="T21" s="24">
        <f t="shared" si="5"/>
        <v>16</v>
      </c>
      <c r="U21" s="24">
        <f t="shared" si="5"/>
        <v>4</v>
      </c>
      <c r="V21" s="23">
        <f t="shared" si="5"/>
        <v>-9</v>
      </c>
      <c r="W21" s="24">
        <f t="shared" si="5"/>
        <v>5</v>
      </c>
      <c r="X21" s="24">
        <f t="shared" si="5"/>
        <v>6</v>
      </c>
      <c r="Y21" s="23">
        <f t="shared" si="5"/>
        <v>-16</v>
      </c>
      <c r="Z21" s="23">
        <f t="shared" si="5"/>
        <v>-7</v>
      </c>
      <c r="AA21" s="23">
        <f t="shared" si="5"/>
        <v>-23</v>
      </c>
      <c r="AB21" s="23">
        <f t="shared" si="5"/>
        <v>-16</v>
      </c>
      <c r="AC21" s="24">
        <f t="shared" si="5"/>
        <v>5</v>
      </c>
      <c r="AD21" s="23">
        <f t="shared" si="5"/>
        <v>-4</v>
      </c>
      <c r="AE21" s="25">
        <f t="shared" si="0"/>
        <v>-164</v>
      </c>
      <c r="AF21" s="25"/>
      <c r="AG21" s="26">
        <f t="shared" si="2"/>
        <v>-6.3076923076923075</v>
      </c>
    </row>
  </sheetData>
  <printOptions gridLines="1" horizontalCentered="1"/>
  <pageMargins left="0.18" right="0.1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J14"/>
  <sheetViews>
    <sheetView workbookViewId="0" topLeftCell="A1">
      <pane xSplit="4" ySplit="1" topLeftCell="E2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G1" sqref="G1"/>
    </sheetView>
  </sheetViews>
  <sheetFormatPr defaultColWidth="11.421875" defaultRowHeight="12.75"/>
  <cols>
    <col min="1" max="1" width="15.57421875" style="0" bestFit="1" customWidth="1"/>
    <col min="2" max="2" width="3.57421875" style="0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5.00390625" style="0" bestFit="1" customWidth="1"/>
    <col min="7" max="7" width="4.00390625" style="0" customWidth="1"/>
    <col min="8" max="8" width="5.28125" style="0" customWidth="1"/>
    <col min="9" max="9" width="5.8515625" style="0" customWidth="1"/>
    <col min="10" max="10" width="7.57421875" style="0" customWidth="1"/>
  </cols>
  <sheetData>
    <row r="1" spans="1:10" ht="42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108</v>
      </c>
      <c r="F1" s="5" t="s">
        <v>33</v>
      </c>
      <c r="G1" s="5"/>
      <c r="H1" s="5"/>
      <c r="I1" s="6" t="s">
        <v>4</v>
      </c>
      <c r="J1" s="7" t="s">
        <v>5</v>
      </c>
    </row>
    <row r="2" spans="1:10" ht="15" customHeight="1">
      <c r="A2" s="8" t="s">
        <v>110</v>
      </c>
      <c r="B2" s="43"/>
      <c r="C2" s="43"/>
      <c r="D2" s="11"/>
      <c r="E2" s="36">
        <v>15</v>
      </c>
      <c r="F2" s="13">
        <v>18</v>
      </c>
      <c r="G2" s="13"/>
      <c r="H2" s="13"/>
      <c r="I2" s="50">
        <f aca="true" t="shared" si="0" ref="I2:I14">SUM(E2:H2)</f>
        <v>33</v>
      </c>
      <c r="J2" s="51">
        <f aca="true" t="shared" si="1" ref="J2:J14">I2/COUNT(E2:H2)</f>
        <v>16.5</v>
      </c>
    </row>
    <row r="3" spans="1:10" ht="15" customHeight="1">
      <c r="A3" s="8" t="s">
        <v>112</v>
      </c>
      <c r="B3" s="43"/>
      <c r="C3" s="43"/>
      <c r="D3" s="11"/>
      <c r="E3" s="36">
        <v>6</v>
      </c>
      <c r="F3" s="13">
        <v>22</v>
      </c>
      <c r="G3" s="13"/>
      <c r="H3" s="13"/>
      <c r="I3" s="50">
        <f t="shared" si="0"/>
        <v>28</v>
      </c>
      <c r="J3" s="51">
        <f t="shared" si="1"/>
        <v>14</v>
      </c>
    </row>
    <row r="4" spans="1:10" ht="15" customHeight="1">
      <c r="A4" s="8" t="s">
        <v>84</v>
      </c>
      <c r="B4" s="43"/>
      <c r="C4" s="43"/>
      <c r="D4" s="11"/>
      <c r="E4" s="36">
        <v>13</v>
      </c>
      <c r="F4" s="13">
        <v>10</v>
      </c>
      <c r="G4" s="13"/>
      <c r="H4" s="13"/>
      <c r="I4" s="50">
        <f t="shared" si="0"/>
        <v>23</v>
      </c>
      <c r="J4" s="51">
        <f t="shared" si="1"/>
        <v>11.5</v>
      </c>
    </row>
    <row r="5" spans="1:10" ht="15" customHeight="1">
      <c r="A5" s="8" t="s">
        <v>85</v>
      </c>
      <c r="B5" s="43"/>
      <c r="C5" s="43"/>
      <c r="D5" s="11"/>
      <c r="E5" s="36">
        <v>7</v>
      </c>
      <c r="F5" s="13">
        <v>13</v>
      </c>
      <c r="G5" s="13"/>
      <c r="H5" s="13"/>
      <c r="I5" s="50">
        <f t="shared" si="0"/>
        <v>20</v>
      </c>
      <c r="J5" s="51">
        <f t="shared" si="1"/>
        <v>10</v>
      </c>
    </row>
    <row r="6" spans="1:10" ht="15" customHeight="1">
      <c r="A6" s="8" t="s">
        <v>86</v>
      </c>
      <c r="B6" s="43"/>
      <c r="C6" s="43"/>
      <c r="D6" s="11"/>
      <c r="E6" s="36">
        <v>6</v>
      </c>
      <c r="F6" s="13">
        <v>7</v>
      </c>
      <c r="G6" s="13"/>
      <c r="H6" s="13"/>
      <c r="I6" s="50">
        <f t="shared" si="0"/>
        <v>13</v>
      </c>
      <c r="J6" s="51">
        <f t="shared" si="1"/>
        <v>6.5</v>
      </c>
    </row>
    <row r="7" spans="1:10" ht="15" customHeight="1">
      <c r="A7" s="8" t="s">
        <v>87</v>
      </c>
      <c r="B7" s="43"/>
      <c r="C7" s="43"/>
      <c r="D7" s="11"/>
      <c r="E7" s="36">
        <v>12</v>
      </c>
      <c r="F7" s="13">
        <v>0</v>
      </c>
      <c r="G7" s="13"/>
      <c r="H7" s="13"/>
      <c r="I7" s="50">
        <f t="shared" si="0"/>
        <v>12</v>
      </c>
      <c r="J7" s="51">
        <f t="shared" si="1"/>
        <v>6</v>
      </c>
    </row>
    <row r="8" spans="1:10" ht="15" customHeight="1">
      <c r="A8" s="8" t="s">
        <v>111</v>
      </c>
      <c r="B8" s="43"/>
      <c r="C8" s="43"/>
      <c r="D8" s="11"/>
      <c r="E8" s="36">
        <v>8</v>
      </c>
      <c r="F8" s="13">
        <v>3</v>
      </c>
      <c r="G8" s="13"/>
      <c r="H8" s="13"/>
      <c r="I8" s="50">
        <f t="shared" si="0"/>
        <v>11</v>
      </c>
      <c r="J8" s="51">
        <f t="shared" si="1"/>
        <v>5.5</v>
      </c>
    </row>
    <row r="9" spans="1:10" ht="15" customHeight="1">
      <c r="A9" s="8" t="s">
        <v>88</v>
      </c>
      <c r="B9" s="43"/>
      <c r="C9" s="43"/>
      <c r="D9" s="11"/>
      <c r="E9" s="36">
        <v>2</v>
      </c>
      <c r="F9" s="13">
        <v>3</v>
      </c>
      <c r="G9" s="13"/>
      <c r="H9" s="46"/>
      <c r="I9" s="50">
        <f t="shared" si="0"/>
        <v>5</v>
      </c>
      <c r="J9" s="51">
        <f t="shared" si="1"/>
        <v>2.5</v>
      </c>
    </row>
    <row r="10" spans="1:10" ht="15" customHeight="1">
      <c r="A10" s="8" t="s">
        <v>109</v>
      </c>
      <c r="B10" s="43"/>
      <c r="C10" s="43"/>
      <c r="D10" s="11"/>
      <c r="E10" s="36">
        <v>0</v>
      </c>
      <c r="F10" s="13"/>
      <c r="G10" s="13"/>
      <c r="H10" s="13"/>
      <c r="I10" s="50">
        <f t="shared" si="0"/>
        <v>0</v>
      </c>
      <c r="J10" s="51">
        <f t="shared" si="1"/>
        <v>0</v>
      </c>
    </row>
    <row r="11" spans="1:10" ht="15" customHeight="1">
      <c r="A11" s="8" t="s">
        <v>89</v>
      </c>
      <c r="B11" s="43"/>
      <c r="C11" s="43"/>
      <c r="D11" s="11"/>
      <c r="E11" s="36">
        <v>0</v>
      </c>
      <c r="F11" s="13"/>
      <c r="G11" s="13"/>
      <c r="H11" s="13"/>
      <c r="I11" s="50">
        <f t="shared" si="0"/>
        <v>0</v>
      </c>
      <c r="J11" s="51">
        <f t="shared" si="1"/>
        <v>0</v>
      </c>
    </row>
    <row r="12" spans="1:10" ht="15" customHeight="1">
      <c r="A12" s="52" t="s">
        <v>6</v>
      </c>
      <c r="B12" s="49"/>
      <c r="C12" s="49"/>
      <c r="D12" s="49"/>
      <c r="E12" s="19">
        <f>SUM(E2:E11)</f>
        <v>69</v>
      </c>
      <c r="F12" s="19">
        <f>SUM(F2:F11)</f>
        <v>76</v>
      </c>
      <c r="G12" s="19"/>
      <c r="H12" s="19"/>
      <c r="I12" s="19">
        <f t="shared" si="0"/>
        <v>145</v>
      </c>
      <c r="J12" s="20">
        <f t="shared" si="1"/>
        <v>72.5</v>
      </c>
    </row>
    <row r="13" spans="1:10" ht="12.75">
      <c r="A13" s="53" t="s">
        <v>7</v>
      </c>
      <c r="B13" s="54"/>
      <c r="C13" s="54"/>
      <c r="D13" s="54"/>
      <c r="E13" s="21">
        <v>60</v>
      </c>
      <c r="F13" s="21">
        <v>87</v>
      </c>
      <c r="G13" s="21"/>
      <c r="H13" s="21"/>
      <c r="I13" s="22">
        <f t="shared" si="0"/>
        <v>147</v>
      </c>
      <c r="J13" s="20">
        <f t="shared" si="1"/>
        <v>73.5</v>
      </c>
    </row>
    <row r="14" spans="1:10" ht="12.75">
      <c r="A14" s="53" t="s">
        <v>8</v>
      </c>
      <c r="B14" s="21"/>
      <c r="C14" s="21"/>
      <c r="D14" s="21"/>
      <c r="E14" s="24">
        <f>E12-E13</f>
        <v>9</v>
      </c>
      <c r="F14" s="23">
        <f>F12-F13</f>
        <v>-11</v>
      </c>
      <c r="G14" s="24"/>
      <c r="H14" s="24"/>
      <c r="I14" s="25">
        <f t="shared" si="0"/>
        <v>-2</v>
      </c>
      <c r="J14" s="26">
        <f t="shared" si="1"/>
        <v>-1</v>
      </c>
    </row>
  </sheetData>
  <printOptions gridLines="1" horizontalCentered="1"/>
  <pageMargins left="0.31" right="0.59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Corse-Matin, Var-Matin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112">
    <pageSetUpPr fitToPage="1"/>
  </sheetPr>
  <dimension ref="A1:N14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K1" sqref="K1"/>
    </sheetView>
  </sheetViews>
  <sheetFormatPr defaultColWidth="11.421875" defaultRowHeight="12.75"/>
  <cols>
    <col min="1" max="1" width="15.7109375" style="0" bestFit="1" customWidth="1"/>
    <col min="2" max="3" width="4.421875" style="0" bestFit="1" customWidth="1"/>
    <col min="4" max="4" width="4.8515625" style="0" bestFit="1" customWidth="1"/>
    <col min="5" max="5" width="4.7109375" style="0" bestFit="1" customWidth="1"/>
    <col min="6" max="6" width="4.7109375" style="0" customWidth="1"/>
    <col min="7" max="7" width="4.421875" style="0" bestFit="1" customWidth="1"/>
    <col min="8" max="8" width="5.140625" style="0" customWidth="1"/>
    <col min="9" max="9" width="6.57421875" style="0" customWidth="1"/>
    <col min="10" max="10" width="5.28125" style="0" customWidth="1"/>
    <col min="11" max="11" width="6.140625" style="0" customWidth="1"/>
    <col min="12" max="12" width="7.00390625" style="0" customWidth="1"/>
    <col min="13" max="13" width="3.28125" style="0" bestFit="1" customWidth="1"/>
    <col min="14" max="14" width="8.00390625" style="0" customWidth="1"/>
    <col min="15" max="15" width="9.7109375" style="0" customWidth="1"/>
  </cols>
  <sheetData>
    <row r="1" spans="1:14" ht="45">
      <c r="A1" s="1" t="s">
        <v>0</v>
      </c>
      <c r="B1" s="1" t="s">
        <v>1</v>
      </c>
      <c r="C1" s="1" t="s">
        <v>2</v>
      </c>
      <c r="D1" s="3" t="s">
        <v>3</v>
      </c>
      <c r="E1" s="34" t="s">
        <v>130</v>
      </c>
      <c r="F1" s="35" t="s">
        <v>33</v>
      </c>
      <c r="G1" s="35" t="s">
        <v>108</v>
      </c>
      <c r="H1" s="35" t="s">
        <v>9</v>
      </c>
      <c r="I1" s="35" t="s">
        <v>179</v>
      </c>
      <c r="J1" s="5" t="s">
        <v>140</v>
      </c>
      <c r="K1" s="5"/>
      <c r="L1" s="6" t="s">
        <v>4</v>
      </c>
      <c r="M1" s="6" t="s">
        <v>39</v>
      </c>
      <c r="N1" s="7" t="s">
        <v>5</v>
      </c>
    </row>
    <row r="2" spans="1:14" ht="15" customHeight="1">
      <c r="A2" s="8" t="s">
        <v>132</v>
      </c>
      <c r="B2" s="43"/>
      <c r="C2" s="43"/>
      <c r="D2" s="11"/>
      <c r="E2" s="39">
        <v>18</v>
      </c>
      <c r="F2" s="32">
        <v>30</v>
      </c>
      <c r="G2" s="32">
        <v>22</v>
      </c>
      <c r="H2" s="32"/>
      <c r="I2" s="32">
        <v>17</v>
      </c>
      <c r="J2" s="14">
        <v>21</v>
      </c>
      <c r="K2" s="14"/>
      <c r="L2" s="15">
        <f aca="true" t="shared" si="0" ref="L2:L14">SUM(E2:K2)</f>
        <v>108</v>
      </c>
      <c r="M2" s="6">
        <f>COUNT(E2:K2)</f>
        <v>5</v>
      </c>
      <c r="N2" s="16">
        <f aca="true" t="shared" si="1" ref="N2:N14">L2/COUNT(E2:K2)</f>
        <v>21.6</v>
      </c>
    </row>
    <row r="3" spans="1:14" ht="15" customHeight="1">
      <c r="A3" s="8" t="s">
        <v>133</v>
      </c>
      <c r="B3" s="43"/>
      <c r="C3" s="43"/>
      <c r="D3" s="11"/>
      <c r="E3" s="39">
        <v>14</v>
      </c>
      <c r="F3" s="32">
        <v>15</v>
      </c>
      <c r="G3" s="32">
        <v>10</v>
      </c>
      <c r="H3" s="32"/>
      <c r="I3" s="32">
        <v>12</v>
      </c>
      <c r="J3" s="14">
        <v>12</v>
      </c>
      <c r="K3" s="14"/>
      <c r="L3" s="15">
        <f t="shared" si="0"/>
        <v>63</v>
      </c>
      <c r="M3" s="6">
        <f aca="true" t="shared" si="2" ref="M3:M11">COUNT(E3:K3)</f>
        <v>5</v>
      </c>
      <c r="N3" s="16">
        <f t="shared" si="1"/>
        <v>12.6</v>
      </c>
    </row>
    <row r="4" spans="1:14" ht="15" customHeight="1">
      <c r="A4" s="8" t="s">
        <v>131</v>
      </c>
      <c r="B4" s="43"/>
      <c r="C4" s="43"/>
      <c r="D4" s="11"/>
      <c r="E4" s="39">
        <v>18</v>
      </c>
      <c r="F4" s="32">
        <v>14</v>
      </c>
      <c r="G4" s="32">
        <v>11</v>
      </c>
      <c r="H4" s="32"/>
      <c r="I4" s="32">
        <v>8</v>
      </c>
      <c r="J4" s="14">
        <v>10</v>
      </c>
      <c r="K4" s="17"/>
      <c r="L4" s="15">
        <f t="shared" si="0"/>
        <v>61</v>
      </c>
      <c r="M4" s="6">
        <f t="shared" si="2"/>
        <v>5</v>
      </c>
      <c r="N4" s="16">
        <f t="shared" si="1"/>
        <v>12.2</v>
      </c>
    </row>
    <row r="5" spans="1:14" ht="15" customHeight="1">
      <c r="A5" s="8" t="s">
        <v>135</v>
      </c>
      <c r="B5" s="43"/>
      <c r="C5" s="43"/>
      <c r="D5" s="11"/>
      <c r="E5" s="39">
        <v>5</v>
      </c>
      <c r="F5" s="32">
        <v>4</v>
      </c>
      <c r="G5" s="32">
        <v>21</v>
      </c>
      <c r="H5" s="32"/>
      <c r="I5" s="32">
        <v>15</v>
      </c>
      <c r="J5" s="14">
        <v>7</v>
      </c>
      <c r="K5" s="14"/>
      <c r="L5" s="15">
        <f t="shared" si="0"/>
        <v>52</v>
      </c>
      <c r="M5" s="6">
        <f t="shared" si="2"/>
        <v>5</v>
      </c>
      <c r="N5" s="16">
        <f t="shared" si="1"/>
        <v>10.4</v>
      </c>
    </row>
    <row r="6" spans="1:14" ht="15" customHeight="1">
      <c r="A6" s="8" t="s">
        <v>58</v>
      </c>
      <c r="B6" s="43">
        <v>1981</v>
      </c>
      <c r="C6" s="43"/>
      <c r="D6" s="11"/>
      <c r="E6" s="39">
        <v>5</v>
      </c>
      <c r="F6" s="32">
        <v>7</v>
      </c>
      <c r="G6" s="32">
        <v>14</v>
      </c>
      <c r="H6" s="32"/>
      <c r="I6" s="32">
        <v>19</v>
      </c>
      <c r="J6" s="14">
        <v>4</v>
      </c>
      <c r="K6" s="14"/>
      <c r="L6" s="15">
        <f t="shared" si="0"/>
        <v>49</v>
      </c>
      <c r="M6" s="6">
        <f t="shared" si="2"/>
        <v>5</v>
      </c>
      <c r="N6" s="16">
        <f t="shared" si="1"/>
        <v>9.8</v>
      </c>
    </row>
    <row r="7" spans="1:14" ht="15" customHeight="1">
      <c r="A7" s="8" t="s">
        <v>59</v>
      </c>
      <c r="B7" s="43">
        <v>1970</v>
      </c>
      <c r="C7" s="44"/>
      <c r="D7" s="45"/>
      <c r="E7" s="39">
        <v>12</v>
      </c>
      <c r="F7" s="32">
        <v>10</v>
      </c>
      <c r="G7" s="32">
        <v>8</v>
      </c>
      <c r="H7" s="32"/>
      <c r="I7" s="32">
        <v>7</v>
      </c>
      <c r="J7" s="14">
        <v>11</v>
      </c>
      <c r="K7" s="14"/>
      <c r="L7" s="15">
        <f t="shared" si="0"/>
        <v>48</v>
      </c>
      <c r="M7" s="6">
        <f t="shared" si="2"/>
        <v>5</v>
      </c>
      <c r="N7" s="16">
        <f t="shared" si="1"/>
        <v>9.6</v>
      </c>
    </row>
    <row r="8" spans="1:14" ht="15" customHeight="1">
      <c r="A8" s="8" t="s">
        <v>134</v>
      </c>
      <c r="B8" s="43"/>
      <c r="C8" s="43"/>
      <c r="D8" s="11"/>
      <c r="E8" s="39">
        <v>8</v>
      </c>
      <c r="F8" s="32"/>
      <c r="G8" s="32"/>
      <c r="H8" s="32"/>
      <c r="I8" s="32">
        <v>6</v>
      </c>
      <c r="J8" s="14">
        <v>4</v>
      </c>
      <c r="K8" s="14"/>
      <c r="L8" s="15">
        <f t="shared" si="0"/>
        <v>18</v>
      </c>
      <c r="M8" s="6">
        <f t="shared" si="2"/>
        <v>3</v>
      </c>
      <c r="N8" s="16">
        <f t="shared" si="1"/>
        <v>6</v>
      </c>
    </row>
    <row r="9" spans="1:14" ht="15" customHeight="1">
      <c r="A9" s="8" t="s">
        <v>60</v>
      </c>
      <c r="B9" s="43">
        <v>1980</v>
      </c>
      <c r="C9" s="43"/>
      <c r="D9" s="11"/>
      <c r="E9" s="39">
        <v>6</v>
      </c>
      <c r="F9" s="32"/>
      <c r="G9" s="32">
        <v>6</v>
      </c>
      <c r="H9" s="32"/>
      <c r="I9" s="32">
        <v>2</v>
      </c>
      <c r="J9" s="14">
        <v>5</v>
      </c>
      <c r="K9" s="14"/>
      <c r="L9" s="15">
        <f t="shared" si="0"/>
        <v>19</v>
      </c>
      <c r="M9" s="6">
        <f t="shared" si="2"/>
        <v>4</v>
      </c>
      <c r="N9" s="16">
        <f t="shared" si="1"/>
        <v>4.75</v>
      </c>
    </row>
    <row r="10" spans="1:14" ht="15" customHeight="1">
      <c r="A10" s="8" t="s">
        <v>182</v>
      </c>
      <c r="B10" s="43"/>
      <c r="C10" s="43"/>
      <c r="D10" s="11"/>
      <c r="E10" s="39"/>
      <c r="F10" s="32"/>
      <c r="G10" s="32">
        <v>2</v>
      </c>
      <c r="H10" s="32"/>
      <c r="I10" s="32">
        <v>4</v>
      </c>
      <c r="J10" s="14">
        <v>4</v>
      </c>
      <c r="K10" s="14"/>
      <c r="L10" s="15">
        <f t="shared" si="0"/>
        <v>10</v>
      </c>
      <c r="M10" s="6">
        <f t="shared" si="2"/>
        <v>3</v>
      </c>
      <c r="N10" s="16">
        <f t="shared" si="1"/>
        <v>3.3333333333333335</v>
      </c>
    </row>
    <row r="11" spans="1:14" ht="15" customHeight="1">
      <c r="A11" s="8" t="s">
        <v>136</v>
      </c>
      <c r="B11" s="43"/>
      <c r="C11" s="43"/>
      <c r="D11" s="11"/>
      <c r="E11" s="39">
        <v>3</v>
      </c>
      <c r="F11" s="32"/>
      <c r="G11" s="32">
        <v>1</v>
      </c>
      <c r="H11" s="32"/>
      <c r="I11" s="32">
        <v>4</v>
      </c>
      <c r="J11" s="14"/>
      <c r="K11" s="14"/>
      <c r="L11" s="15">
        <f t="shared" si="0"/>
        <v>8</v>
      </c>
      <c r="M11" s="6">
        <f t="shared" si="2"/>
        <v>3</v>
      </c>
      <c r="N11" s="16">
        <f t="shared" si="1"/>
        <v>2.6666666666666665</v>
      </c>
    </row>
    <row r="12" spans="1:14" s="28" customFormat="1" ht="15" customHeight="1">
      <c r="A12" s="18" t="s">
        <v>6</v>
      </c>
      <c r="B12" s="18"/>
      <c r="C12" s="18"/>
      <c r="D12" s="18"/>
      <c r="E12" s="19">
        <f>SUM(E2:E11)+4</f>
        <v>93</v>
      </c>
      <c r="F12" s="19">
        <f>SUM(F2:F11)+1</f>
        <v>81</v>
      </c>
      <c r="G12" s="19">
        <f>SUM(G2:G11)</f>
        <v>95</v>
      </c>
      <c r="H12" s="19">
        <v>65</v>
      </c>
      <c r="I12" s="19">
        <f>SUM(I2:I11)</f>
        <v>94</v>
      </c>
      <c r="J12" s="19">
        <f>SUM(J2:J11)</f>
        <v>78</v>
      </c>
      <c r="K12" s="19"/>
      <c r="L12" s="18">
        <f t="shared" si="0"/>
        <v>506</v>
      </c>
      <c r="M12" s="18"/>
      <c r="N12" s="20">
        <f t="shared" si="1"/>
        <v>84.33333333333333</v>
      </c>
    </row>
    <row r="13" spans="1:14" ht="12.75">
      <c r="A13" s="21" t="s">
        <v>7</v>
      </c>
      <c r="B13" s="21"/>
      <c r="C13" s="21"/>
      <c r="D13" s="21"/>
      <c r="E13" s="21">
        <v>91</v>
      </c>
      <c r="F13" s="21">
        <v>77</v>
      </c>
      <c r="G13" s="21">
        <v>85</v>
      </c>
      <c r="H13" s="21">
        <v>67</v>
      </c>
      <c r="I13" s="21">
        <v>67</v>
      </c>
      <c r="J13" s="21">
        <v>83</v>
      </c>
      <c r="K13" s="21"/>
      <c r="L13" s="22">
        <f t="shared" si="0"/>
        <v>470</v>
      </c>
      <c r="M13" s="22"/>
      <c r="N13" s="20">
        <f t="shared" si="1"/>
        <v>78.33333333333333</v>
      </c>
    </row>
    <row r="14" spans="1:14" ht="12.75">
      <c r="A14" s="21" t="s">
        <v>8</v>
      </c>
      <c r="B14" s="21"/>
      <c r="C14" s="21"/>
      <c r="D14" s="21"/>
      <c r="E14" s="24">
        <f aca="true" t="shared" si="3" ref="E14:J14">E12-E13</f>
        <v>2</v>
      </c>
      <c r="F14" s="24">
        <f t="shared" si="3"/>
        <v>4</v>
      </c>
      <c r="G14" s="24">
        <f t="shared" si="3"/>
        <v>10</v>
      </c>
      <c r="H14" s="23">
        <f t="shared" si="3"/>
        <v>-2</v>
      </c>
      <c r="I14" s="24">
        <f t="shared" si="3"/>
        <v>27</v>
      </c>
      <c r="J14" s="23">
        <f t="shared" si="3"/>
        <v>-5</v>
      </c>
      <c r="K14" s="24"/>
      <c r="L14" s="29">
        <f t="shared" si="0"/>
        <v>36</v>
      </c>
      <c r="M14" s="29"/>
      <c r="N14" s="30">
        <f t="shared" si="1"/>
        <v>6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18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K2" sqref="K2"/>
    </sheetView>
  </sheetViews>
  <sheetFormatPr defaultColWidth="11.421875" defaultRowHeight="12.75"/>
  <cols>
    <col min="1" max="1" width="13.28125" style="0" bestFit="1" customWidth="1"/>
    <col min="2" max="3" width="4.421875" style="0" bestFit="1" customWidth="1"/>
    <col min="4" max="4" width="4.8515625" style="0" bestFit="1" customWidth="1"/>
    <col min="5" max="5" width="5.140625" style="0" customWidth="1"/>
    <col min="6" max="6" width="5.00390625" style="0" bestFit="1" customWidth="1"/>
    <col min="7" max="7" width="4.28125" style="0" bestFit="1" customWidth="1"/>
    <col min="8" max="8" width="5.421875" style="0" customWidth="1"/>
    <col min="9" max="9" width="5.140625" style="0" customWidth="1"/>
    <col min="10" max="10" width="6.57421875" style="0" customWidth="1"/>
    <col min="11" max="11" width="6.140625" style="0" customWidth="1"/>
    <col min="12" max="12" width="7.00390625" style="0" customWidth="1"/>
    <col min="13" max="13" width="3.28125" style="0" bestFit="1" customWidth="1"/>
    <col min="14" max="14" width="8.00390625" style="0" customWidth="1"/>
    <col min="15" max="15" width="9.7109375" style="0" customWidth="1"/>
  </cols>
  <sheetData>
    <row r="1" spans="1:14" ht="46.5" customHeight="1">
      <c r="A1" s="1" t="s">
        <v>0</v>
      </c>
      <c r="B1" s="1" t="s">
        <v>1</v>
      </c>
      <c r="C1" s="1" t="s">
        <v>2</v>
      </c>
      <c r="D1" s="3" t="s">
        <v>3</v>
      </c>
      <c r="E1" s="34" t="s">
        <v>127</v>
      </c>
      <c r="F1" s="35" t="s">
        <v>33</v>
      </c>
      <c r="G1" s="35" t="s">
        <v>108</v>
      </c>
      <c r="H1" s="35" t="s">
        <v>9</v>
      </c>
      <c r="I1" s="35" t="s">
        <v>140</v>
      </c>
      <c r="J1" s="5" t="s">
        <v>179</v>
      </c>
      <c r="K1" s="5"/>
      <c r="L1" s="6" t="s">
        <v>4</v>
      </c>
      <c r="M1" s="6" t="s">
        <v>39</v>
      </c>
      <c r="N1" s="7" t="s">
        <v>5</v>
      </c>
    </row>
    <row r="2" spans="1:14" ht="15" customHeight="1">
      <c r="A2" s="8" t="s">
        <v>38</v>
      </c>
      <c r="B2" s="43"/>
      <c r="C2" s="43"/>
      <c r="D2" s="11"/>
      <c r="E2" s="39">
        <v>11</v>
      </c>
      <c r="F2" s="32">
        <v>22</v>
      </c>
      <c r="G2" s="32">
        <v>23</v>
      </c>
      <c r="H2" s="32">
        <v>20</v>
      </c>
      <c r="I2" s="32">
        <v>16</v>
      </c>
      <c r="J2" s="14">
        <v>16</v>
      </c>
      <c r="K2" s="14"/>
      <c r="L2" s="15">
        <f aca="true" t="shared" si="0" ref="L2:L14">SUM(E2:K2)</f>
        <v>108</v>
      </c>
      <c r="M2" s="6">
        <f>COUNT(E2:K2)</f>
        <v>6</v>
      </c>
      <c r="N2" s="16">
        <f aca="true" t="shared" si="1" ref="N2:N18">L2/COUNT(E2:K2)</f>
        <v>18</v>
      </c>
    </row>
    <row r="3" spans="1:14" ht="15" customHeight="1">
      <c r="A3" s="8" t="s">
        <v>128</v>
      </c>
      <c r="B3" s="43"/>
      <c r="C3" s="44"/>
      <c r="D3" s="45"/>
      <c r="E3" s="39">
        <v>15</v>
      </c>
      <c r="F3" s="32">
        <v>10</v>
      </c>
      <c r="G3" s="32">
        <v>19</v>
      </c>
      <c r="H3" s="32">
        <v>24</v>
      </c>
      <c r="I3" s="32">
        <v>14</v>
      </c>
      <c r="J3" s="14">
        <v>16</v>
      </c>
      <c r="K3" s="14"/>
      <c r="L3" s="15">
        <f t="shared" si="0"/>
        <v>98</v>
      </c>
      <c r="M3" s="6">
        <f aca="true" t="shared" si="2" ref="M3:M15">COUNT(E3:K3)</f>
        <v>6</v>
      </c>
      <c r="N3" s="16">
        <f t="shared" si="1"/>
        <v>16.333333333333332</v>
      </c>
    </row>
    <row r="4" spans="1:14" ht="15" customHeight="1">
      <c r="A4" s="8" t="s">
        <v>54</v>
      </c>
      <c r="B4" s="43">
        <v>1979</v>
      </c>
      <c r="C4" s="43"/>
      <c r="D4" s="11"/>
      <c r="E4" s="39">
        <v>24</v>
      </c>
      <c r="F4" s="32">
        <v>10</v>
      </c>
      <c r="G4" s="32">
        <v>4</v>
      </c>
      <c r="H4" s="32">
        <v>13</v>
      </c>
      <c r="I4" s="32"/>
      <c r="J4" s="14"/>
      <c r="K4" s="17"/>
      <c r="L4" s="15">
        <f t="shared" si="0"/>
        <v>51</v>
      </c>
      <c r="M4" s="6">
        <f t="shared" si="2"/>
        <v>4</v>
      </c>
      <c r="N4" s="16">
        <f t="shared" si="1"/>
        <v>12.75</v>
      </c>
    </row>
    <row r="5" spans="1:14" ht="15" customHeight="1">
      <c r="A5" s="8" t="s">
        <v>56</v>
      </c>
      <c r="B5" s="43">
        <v>1978</v>
      </c>
      <c r="C5" s="43"/>
      <c r="D5" s="11"/>
      <c r="E5" s="39">
        <v>17</v>
      </c>
      <c r="F5" s="32">
        <v>6</v>
      </c>
      <c r="G5" s="32">
        <v>12</v>
      </c>
      <c r="H5" s="32">
        <v>12</v>
      </c>
      <c r="I5" s="32">
        <v>14</v>
      </c>
      <c r="J5" s="14"/>
      <c r="K5" s="14"/>
      <c r="L5" s="15">
        <f t="shared" si="0"/>
        <v>61</v>
      </c>
      <c r="M5" s="6">
        <f t="shared" si="2"/>
        <v>5</v>
      </c>
      <c r="N5" s="16">
        <f t="shared" si="1"/>
        <v>12.2</v>
      </c>
    </row>
    <row r="6" spans="1:14" ht="15" customHeight="1">
      <c r="A6" s="8" t="s">
        <v>53</v>
      </c>
      <c r="B6" s="43">
        <v>1976</v>
      </c>
      <c r="C6" s="43"/>
      <c r="D6" s="11"/>
      <c r="E6" s="39">
        <v>11</v>
      </c>
      <c r="F6" s="32">
        <v>12</v>
      </c>
      <c r="G6" s="32">
        <v>10</v>
      </c>
      <c r="H6" s="32">
        <v>10</v>
      </c>
      <c r="I6" s="32">
        <v>14</v>
      </c>
      <c r="J6" s="14">
        <v>3</v>
      </c>
      <c r="K6" s="14"/>
      <c r="L6" s="15">
        <f t="shared" si="0"/>
        <v>60</v>
      </c>
      <c r="M6" s="6">
        <f t="shared" si="2"/>
        <v>6</v>
      </c>
      <c r="N6" s="16">
        <f t="shared" si="1"/>
        <v>10</v>
      </c>
    </row>
    <row r="7" spans="1:14" ht="15" customHeight="1">
      <c r="A7" s="8" t="s">
        <v>57</v>
      </c>
      <c r="B7" s="43">
        <v>1976</v>
      </c>
      <c r="C7" s="43"/>
      <c r="D7" s="11"/>
      <c r="E7" s="39">
        <v>0</v>
      </c>
      <c r="F7" s="32">
        <v>3</v>
      </c>
      <c r="G7" s="32">
        <v>15</v>
      </c>
      <c r="H7" s="32">
        <v>4</v>
      </c>
      <c r="I7" s="32">
        <v>10</v>
      </c>
      <c r="J7" s="14">
        <v>26</v>
      </c>
      <c r="K7" s="14"/>
      <c r="L7" s="15">
        <f t="shared" si="0"/>
        <v>58</v>
      </c>
      <c r="M7" s="6">
        <f t="shared" si="2"/>
        <v>6</v>
      </c>
      <c r="N7" s="16">
        <f t="shared" si="1"/>
        <v>9.666666666666666</v>
      </c>
    </row>
    <row r="8" spans="1:14" ht="15" customHeight="1">
      <c r="A8" s="8" t="s">
        <v>40</v>
      </c>
      <c r="B8" s="43"/>
      <c r="C8" s="43"/>
      <c r="D8" s="11"/>
      <c r="E8" s="39">
        <v>9</v>
      </c>
      <c r="F8" s="32">
        <v>8</v>
      </c>
      <c r="G8" s="32">
        <v>7</v>
      </c>
      <c r="H8" s="32"/>
      <c r="I8" s="32"/>
      <c r="J8" s="14"/>
      <c r="K8" s="14"/>
      <c r="L8" s="15">
        <f t="shared" si="0"/>
        <v>24</v>
      </c>
      <c r="M8" s="6">
        <f t="shared" si="2"/>
        <v>3</v>
      </c>
      <c r="N8" s="16">
        <f t="shared" si="1"/>
        <v>8</v>
      </c>
    </row>
    <row r="9" spans="1:14" ht="15" customHeight="1">
      <c r="A9" s="8" t="s">
        <v>55</v>
      </c>
      <c r="B9" s="43">
        <v>1976</v>
      </c>
      <c r="C9" s="43"/>
      <c r="D9" s="11"/>
      <c r="E9" s="39">
        <v>4</v>
      </c>
      <c r="F9" s="32">
        <v>10</v>
      </c>
      <c r="G9" s="32">
        <v>11</v>
      </c>
      <c r="H9" s="32">
        <v>0</v>
      </c>
      <c r="I9" s="32">
        <v>6</v>
      </c>
      <c r="J9" s="14">
        <v>10</v>
      </c>
      <c r="K9" s="14"/>
      <c r="L9" s="15">
        <f t="shared" si="0"/>
        <v>41</v>
      </c>
      <c r="M9" s="6">
        <f t="shared" si="2"/>
        <v>6</v>
      </c>
      <c r="N9" s="16">
        <f t="shared" si="1"/>
        <v>6.833333333333333</v>
      </c>
    </row>
    <row r="10" spans="1:14" ht="15" customHeight="1">
      <c r="A10" s="8" t="s">
        <v>173</v>
      </c>
      <c r="B10" s="43"/>
      <c r="C10" s="43"/>
      <c r="D10" s="11"/>
      <c r="E10" s="39"/>
      <c r="F10" s="32"/>
      <c r="G10" s="32">
        <v>4</v>
      </c>
      <c r="H10" s="32">
        <v>0</v>
      </c>
      <c r="I10" s="32">
        <v>2</v>
      </c>
      <c r="J10" s="14">
        <v>12</v>
      </c>
      <c r="K10" s="14"/>
      <c r="L10" s="15">
        <f>SUM(E10:K10)</f>
        <v>18</v>
      </c>
      <c r="M10" s="6">
        <f t="shared" si="2"/>
        <v>4</v>
      </c>
      <c r="N10" s="16">
        <f t="shared" si="1"/>
        <v>4.5</v>
      </c>
    </row>
    <row r="11" spans="1:14" ht="15" customHeight="1">
      <c r="A11" s="8" t="s">
        <v>204</v>
      </c>
      <c r="B11" s="43"/>
      <c r="C11" s="43"/>
      <c r="D11" s="11"/>
      <c r="E11" s="39"/>
      <c r="F11" s="32"/>
      <c r="G11" s="32"/>
      <c r="H11" s="32"/>
      <c r="I11" s="32">
        <v>4</v>
      </c>
      <c r="J11" s="14"/>
      <c r="K11" s="14"/>
      <c r="L11" s="15">
        <f t="shared" si="0"/>
        <v>4</v>
      </c>
      <c r="M11" s="6">
        <f t="shared" si="2"/>
        <v>1</v>
      </c>
      <c r="N11" s="16">
        <f t="shared" si="1"/>
        <v>4</v>
      </c>
    </row>
    <row r="12" spans="1:14" ht="15" customHeight="1">
      <c r="A12" s="8" t="s">
        <v>205</v>
      </c>
      <c r="B12" s="43"/>
      <c r="C12" s="43"/>
      <c r="D12" s="11"/>
      <c r="E12" s="39"/>
      <c r="F12" s="32"/>
      <c r="G12" s="32"/>
      <c r="H12" s="32"/>
      <c r="I12" s="32">
        <v>4</v>
      </c>
      <c r="J12" s="14"/>
      <c r="K12" s="14"/>
      <c r="L12" s="15">
        <f aca="true" t="shared" si="3" ref="L12:L18">SUM(E12:K12)</f>
        <v>4</v>
      </c>
      <c r="M12" s="6">
        <f t="shared" si="2"/>
        <v>1</v>
      </c>
      <c r="N12" s="16">
        <f t="shared" si="1"/>
        <v>4</v>
      </c>
    </row>
    <row r="13" spans="1:14" ht="15" customHeight="1">
      <c r="A13" s="8" t="s">
        <v>129</v>
      </c>
      <c r="B13" s="43">
        <v>1981</v>
      </c>
      <c r="C13" s="43"/>
      <c r="D13" s="11"/>
      <c r="E13" s="39">
        <v>0</v>
      </c>
      <c r="F13" s="32">
        <v>2</v>
      </c>
      <c r="G13" s="32">
        <v>6</v>
      </c>
      <c r="H13" s="32">
        <v>6</v>
      </c>
      <c r="I13" s="32"/>
      <c r="J13" s="14">
        <v>4</v>
      </c>
      <c r="K13" s="14"/>
      <c r="L13" s="15">
        <f t="shared" si="3"/>
        <v>18</v>
      </c>
      <c r="M13" s="6">
        <f t="shared" si="2"/>
        <v>5</v>
      </c>
      <c r="N13" s="16">
        <f t="shared" si="1"/>
        <v>3.6</v>
      </c>
    </row>
    <row r="14" spans="1:14" ht="15" customHeight="1">
      <c r="A14" s="8" t="s">
        <v>206</v>
      </c>
      <c r="B14" s="43"/>
      <c r="C14" s="43"/>
      <c r="D14" s="11"/>
      <c r="E14" s="39"/>
      <c r="F14" s="32"/>
      <c r="G14" s="32"/>
      <c r="H14" s="32"/>
      <c r="I14" s="32">
        <v>2</v>
      </c>
      <c r="J14" s="14">
        <v>3</v>
      </c>
      <c r="K14" s="14"/>
      <c r="L14" s="15">
        <f t="shared" si="0"/>
        <v>5</v>
      </c>
      <c r="M14" s="6">
        <f t="shared" si="2"/>
        <v>2</v>
      </c>
      <c r="N14" s="16">
        <f t="shared" si="1"/>
        <v>2.5</v>
      </c>
    </row>
    <row r="15" spans="1:14" ht="15" customHeight="1">
      <c r="A15" s="8" t="s">
        <v>137</v>
      </c>
      <c r="B15" s="43"/>
      <c r="C15" s="43"/>
      <c r="D15" s="11"/>
      <c r="E15" s="39"/>
      <c r="F15" s="32">
        <v>1</v>
      </c>
      <c r="G15" s="32"/>
      <c r="H15" s="32"/>
      <c r="I15" s="32"/>
      <c r="J15" s="14"/>
      <c r="K15" s="14"/>
      <c r="L15" s="15">
        <f t="shared" si="3"/>
        <v>1</v>
      </c>
      <c r="M15" s="6">
        <f t="shared" si="2"/>
        <v>1</v>
      </c>
      <c r="N15" s="16">
        <f t="shared" si="1"/>
        <v>1</v>
      </c>
    </row>
    <row r="16" spans="1:14" s="28" customFormat="1" ht="15" customHeight="1">
      <c r="A16" s="18" t="s">
        <v>6</v>
      </c>
      <c r="B16" s="18"/>
      <c r="C16" s="18"/>
      <c r="D16" s="18"/>
      <c r="E16" s="19">
        <f>SUM(E2:E15)</f>
        <v>91</v>
      </c>
      <c r="F16" s="19">
        <f>SUM(F2:F15)</f>
        <v>84</v>
      </c>
      <c r="G16" s="19">
        <f>SUM(G2:G15)</f>
        <v>111</v>
      </c>
      <c r="H16" s="19">
        <f>SUM(H2:H15)</f>
        <v>89</v>
      </c>
      <c r="I16" s="19">
        <f>SUM(I2:I15)-1</f>
        <v>85</v>
      </c>
      <c r="J16" s="19">
        <f>SUM(J2:J15)-3</f>
        <v>87</v>
      </c>
      <c r="K16" s="19"/>
      <c r="L16" s="18">
        <f t="shared" si="3"/>
        <v>547</v>
      </c>
      <c r="M16" s="18"/>
      <c r="N16" s="20">
        <f t="shared" si="1"/>
        <v>91.16666666666667</v>
      </c>
    </row>
    <row r="17" spans="1:14" ht="12.75">
      <c r="A17" s="21" t="s">
        <v>7</v>
      </c>
      <c r="B17" s="21"/>
      <c r="C17" s="21"/>
      <c r="D17" s="21"/>
      <c r="E17" s="21">
        <v>93</v>
      </c>
      <c r="F17" s="21">
        <v>69</v>
      </c>
      <c r="G17" s="21">
        <v>64</v>
      </c>
      <c r="H17" s="21">
        <v>87</v>
      </c>
      <c r="I17" s="21">
        <v>69</v>
      </c>
      <c r="J17" s="21">
        <v>63</v>
      </c>
      <c r="K17" s="21"/>
      <c r="L17" s="22">
        <f t="shared" si="3"/>
        <v>445</v>
      </c>
      <c r="M17" s="22"/>
      <c r="N17" s="20">
        <f t="shared" si="1"/>
        <v>74.16666666666667</v>
      </c>
    </row>
    <row r="18" spans="1:14" ht="12.75">
      <c r="A18" s="21" t="s">
        <v>8</v>
      </c>
      <c r="B18" s="21"/>
      <c r="C18" s="21"/>
      <c r="D18" s="21"/>
      <c r="E18" s="23">
        <f aca="true" t="shared" si="4" ref="E18:J18">E16-E17</f>
        <v>-2</v>
      </c>
      <c r="F18" s="24">
        <f t="shared" si="4"/>
        <v>15</v>
      </c>
      <c r="G18" s="24">
        <f t="shared" si="4"/>
        <v>47</v>
      </c>
      <c r="H18" s="24">
        <f t="shared" si="4"/>
        <v>2</v>
      </c>
      <c r="I18" s="24">
        <f t="shared" si="4"/>
        <v>16</v>
      </c>
      <c r="J18" s="24">
        <f t="shared" si="4"/>
        <v>24</v>
      </c>
      <c r="K18" s="24"/>
      <c r="L18" s="29">
        <f t="shared" si="3"/>
        <v>102</v>
      </c>
      <c r="M18" s="29"/>
      <c r="N18" s="30">
        <f t="shared" si="1"/>
        <v>17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">
    <pageSetUpPr fitToPage="1"/>
  </sheetPr>
  <dimension ref="A1:L14"/>
  <sheetViews>
    <sheetView workbookViewId="0" topLeftCell="A1">
      <pane xSplit="4" ySplit="1" topLeftCell="E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I1" sqref="I1"/>
    </sheetView>
  </sheetViews>
  <sheetFormatPr defaultColWidth="11.421875" defaultRowHeight="12.75"/>
  <cols>
    <col min="1" max="1" width="14.57421875" style="0" bestFit="1" customWidth="1"/>
    <col min="2" max="2" width="4.8515625" style="0" bestFit="1" customWidth="1"/>
    <col min="3" max="3" width="4.421875" style="0" bestFit="1" customWidth="1"/>
    <col min="4" max="4" width="4.8515625" style="0" bestFit="1" customWidth="1"/>
    <col min="5" max="5" width="5.421875" style="0" bestFit="1" customWidth="1"/>
    <col min="6" max="6" width="4.7109375" style="0" customWidth="1"/>
    <col min="7" max="7" width="4.57421875" style="0" bestFit="1" customWidth="1"/>
    <col min="8" max="8" width="5.140625" style="0" customWidth="1"/>
    <col min="9" max="9" width="5.7109375" style="0" bestFit="1" customWidth="1"/>
    <col min="10" max="10" width="6.140625" style="0" bestFit="1" customWidth="1"/>
    <col min="11" max="11" width="6.140625" style="0" customWidth="1"/>
    <col min="12" max="12" width="8.00390625" style="0" customWidth="1"/>
  </cols>
  <sheetData>
    <row r="1" spans="1:12" ht="39" customHeight="1">
      <c r="A1" s="1" t="s">
        <v>0</v>
      </c>
      <c r="B1" s="1" t="s">
        <v>1</v>
      </c>
      <c r="C1" s="1" t="s">
        <v>2</v>
      </c>
      <c r="D1" s="3" t="s">
        <v>3</v>
      </c>
      <c r="E1" s="5" t="s">
        <v>140</v>
      </c>
      <c r="F1" s="5" t="s">
        <v>33</v>
      </c>
      <c r="G1" s="5" t="s">
        <v>108</v>
      </c>
      <c r="H1" s="5" t="s">
        <v>9</v>
      </c>
      <c r="I1" s="5"/>
      <c r="J1" s="5"/>
      <c r="K1" s="6" t="s">
        <v>4</v>
      </c>
      <c r="L1" s="7" t="s">
        <v>5</v>
      </c>
    </row>
    <row r="2" spans="1:12" ht="15" customHeight="1">
      <c r="A2" s="8" t="s">
        <v>46</v>
      </c>
      <c r="B2" s="43">
        <v>1978</v>
      </c>
      <c r="C2" s="43"/>
      <c r="D2" s="33"/>
      <c r="E2" s="14">
        <v>15</v>
      </c>
      <c r="F2" s="14"/>
      <c r="G2" s="13">
        <v>13</v>
      </c>
      <c r="H2" s="14">
        <v>18</v>
      </c>
      <c r="I2" s="14"/>
      <c r="J2" s="14"/>
      <c r="K2" s="15">
        <f aca="true" t="shared" si="0" ref="K2:K11">SUM(E2:J2)</f>
        <v>46</v>
      </c>
      <c r="L2" s="16">
        <f aca="true" t="shared" si="1" ref="L2:L14">K2/COUNT(E2:J2)</f>
        <v>15.333333333333334</v>
      </c>
    </row>
    <row r="3" spans="1:12" ht="15" customHeight="1">
      <c r="A3" s="8" t="s">
        <v>25</v>
      </c>
      <c r="B3" s="43">
        <v>1979</v>
      </c>
      <c r="C3" s="43">
        <v>2.04</v>
      </c>
      <c r="D3" s="33"/>
      <c r="E3" s="14">
        <v>12</v>
      </c>
      <c r="F3" s="14">
        <v>19</v>
      </c>
      <c r="G3" s="14">
        <v>10</v>
      </c>
      <c r="H3" s="14">
        <v>10</v>
      </c>
      <c r="I3" s="14"/>
      <c r="J3" s="14"/>
      <c r="K3" s="15">
        <f t="shared" si="0"/>
        <v>51</v>
      </c>
      <c r="L3" s="16">
        <f t="shared" si="1"/>
        <v>12.75</v>
      </c>
    </row>
    <row r="4" spans="1:12" ht="15" customHeight="1">
      <c r="A4" s="8" t="s">
        <v>141</v>
      </c>
      <c r="B4" s="43"/>
      <c r="C4" s="44"/>
      <c r="D4" s="33" t="s">
        <v>45</v>
      </c>
      <c r="E4" s="14">
        <v>16</v>
      </c>
      <c r="F4" s="14">
        <v>7</v>
      </c>
      <c r="G4" s="41">
        <v>14</v>
      </c>
      <c r="H4" s="14">
        <v>10</v>
      </c>
      <c r="I4" s="14"/>
      <c r="J4" s="14"/>
      <c r="K4" s="15">
        <f t="shared" si="0"/>
        <v>47</v>
      </c>
      <c r="L4" s="16">
        <f t="shared" si="1"/>
        <v>11.75</v>
      </c>
    </row>
    <row r="5" spans="1:12" ht="15" customHeight="1">
      <c r="A5" s="8" t="s">
        <v>207</v>
      </c>
      <c r="B5" s="43"/>
      <c r="C5" s="44"/>
      <c r="D5" s="33"/>
      <c r="E5" s="14"/>
      <c r="F5" s="14"/>
      <c r="G5" s="41"/>
      <c r="H5" s="14">
        <v>10</v>
      </c>
      <c r="I5" s="14"/>
      <c r="J5" s="14"/>
      <c r="K5" s="15">
        <f>SUM(E5:J5)</f>
        <v>10</v>
      </c>
      <c r="L5" s="16">
        <f t="shared" si="1"/>
        <v>10</v>
      </c>
    </row>
    <row r="6" spans="1:12" ht="15" customHeight="1">
      <c r="A6" s="8" t="s">
        <v>24</v>
      </c>
      <c r="B6" s="43">
        <v>1972</v>
      </c>
      <c r="C6" s="43">
        <v>1.96</v>
      </c>
      <c r="D6" s="33"/>
      <c r="E6" s="14">
        <v>7</v>
      </c>
      <c r="F6" s="14">
        <v>11</v>
      </c>
      <c r="G6" s="13">
        <v>8</v>
      </c>
      <c r="H6" s="14">
        <v>14</v>
      </c>
      <c r="I6" s="14"/>
      <c r="J6" s="14"/>
      <c r="K6" s="15">
        <f>SUM(E6:J6)</f>
        <v>40</v>
      </c>
      <c r="L6" s="16">
        <f t="shared" si="1"/>
        <v>10</v>
      </c>
    </row>
    <row r="7" spans="1:12" ht="15" customHeight="1">
      <c r="A7" s="8" t="s">
        <v>142</v>
      </c>
      <c r="B7" s="43"/>
      <c r="C7" s="43"/>
      <c r="D7" s="33"/>
      <c r="E7" s="14">
        <v>11</v>
      </c>
      <c r="F7" s="14">
        <v>10</v>
      </c>
      <c r="G7" s="41">
        <v>5</v>
      </c>
      <c r="H7" s="14">
        <v>4</v>
      </c>
      <c r="I7" s="14"/>
      <c r="J7" s="14"/>
      <c r="K7" s="15">
        <f>SUM(E7:J7)</f>
        <v>30</v>
      </c>
      <c r="L7" s="16">
        <f t="shared" si="1"/>
        <v>7.5</v>
      </c>
    </row>
    <row r="8" spans="1:12" ht="15" customHeight="1">
      <c r="A8" s="8" t="s">
        <v>26</v>
      </c>
      <c r="B8" s="43">
        <v>1978</v>
      </c>
      <c r="C8" s="43">
        <v>1.93</v>
      </c>
      <c r="D8" s="33"/>
      <c r="E8" s="14">
        <v>2</v>
      </c>
      <c r="F8" s="14">
        <v>4</v>
      </c>
      <c r="G8" s="41">
        <v>6</v>
      </c>
      <c r="H8" s="14">
        <v>16</v>
      </c>
      <c r="I8" s="14"/>
      <c r="J8" s="14"/>
      <c r="K8" s="15">
        <f t="shared" si="0"/>
        <v>28</v>
      </c>
      <c r="L8" s="16">
        <f t="shared" si="1"/>
        <v>7</v>
      </c>
    </row>
    <row r="9" spans="1:12" ht="15" customHeight="1">
      <c r="A9" s="8" t="s">
        <v>47</v>
      </c>
      <c r="B9" s="43">
        <v>1981</v>
      </c>
      <c r="C9" s="43">
        <v>1.82</v>
      </c>
      <c r="D9" s="33"/>
      <c r="E9" s="14">
        <v>8</v>
      </c>
      <c r="F9" s="14"/>
      <c r="G9" s="41">
        <v>4</v>
      </c>
      <c r="H9" s="14"/>
      <c r="I9" s="14"/>
      <c r="J9" s="14"/>
      <c r="K9" s="15">
        <f t="shared" si="0"/>
        <v>12</v>
      </c>
      <c r="L9" s="16">
        <f t="shared" si="1"/>
        <v>6</v>
      </c>
    </row>
    <row r="10" spans="1:12" ht="15" customHeight="1">
      <c r="A10" s="8" t="s">
        <v>176</v>
      </c>
      <c r="B10" s="43"/>
      <c r="C10" s="43"/>
      <c r="D10" s="33"/>
      <c r="E10" s="14"/>
      <c r="F10" s="14">
        <v>11</v>
      </c>
      <c r="G10" s="13">
        <v>4</v>
      </c>
      <c r="H10" s="14">
        <v>2</v>
      </c>
      <c r="I10" s="14"/>
      <c r="J10" s="14"/>
      <c r="K10" s="15">
        <f>SUM(E10:J10)</f>
        <v>17</v>
      </c>
      <c r="L10" s="16">
        <f t="shared" si="1"/>
        <v>5.666666666666667</v>
      </c>
    </row>
    <row r="11" spans="1:12" ht="15" customHeight="1">
      <c r="A11" s="8" t="s">
        <v>208</v>
      </c>
      <c r="B11" s="43"/>
      <c r="C11" s="44"/>
      <c r="D11" s="33"/>
      <c r="E11" s="14"/>
      <c r="F11" s="14"/>
      <c r="G11" s="41"/>
      <c r="H11" s="14">
        <v>2</v>
      </c>
      <c r="I11" s="14"/>
      <c r="J11" s="14"/>
      <c r="K11" s="15">
        <f t="shared" si="0"/>
        <v>2</v>
      </c>
      <c r="L11" s="16">
        <f t="shared" si="1"/>
        <v>2</v>
      </c>
    </row>
    <row r="12" spans="1:12" ht="15" customHeight="1">
      <c r="A12" s="18" t="s">
        <v>6</v>
      </c>
      <c r="B12" s="49" t="s">
        <v>27</v>
      </c>
      <c r="C12" s="49" t="s">
        <v>27</v>
      </c>
      <c r="D12" s="18"/>
      <c r="E12" s="18">
        <f>SUM(E2:E11)</f>
        <v>71</v>
      </c>
      <c r="F12" s="18">
        <f>SUM(F2:F11)</f>
        <v>62</v>
      </c>
      <c r="G12" s="18">
        <f>SUM(G2:G11)</f>
        <v>64</v>
      </c>
      <c r="H12" s="18">
        <f>SUM(H2:H11)</f>
        <v>86</v>
      </c>
      <c r="I12" s="18"/>
      <c r="J12" s="18"/>
      <c r="K12" s="18">
        <f>SUM(E12:J12)</f>
        <v>283</v>
      </c>
      <c r="L12" s="20">
        <f t="shared" si="1"/>
        <v>70.75</v>
      </c>
    </row>
    <row r="13" spans="1:12" ht="12.75">
      <c r="A13" s="21" t="s">
        <v>7</v>
      </c>
      <c r="B13" s="47"/>
      <c r="C13" s="47"/>
      <c r="D13" s="21"/>
      <c r="E13" s="21">
        <v>90</v>
      </c>
      <c r="F13" s="21">
        <v>74</v>
      </c>
      <c r="G13" s="21">
        <v>100</v>
      </c>
      <c r="H13" s="21">
        <v>95</v>
      </c>
      <c r="I13" s="21"/>
      <c r="J13" s="21"/>
      <c r="K13" s="22">
        <f>SUM(E13:J13)</f>
        <v>359</v>
      </c>
      <c r="L13" s="20">
        <f t="shared" si="1"/>
        <v>89.75</v>
      </c>
    </row>
    <row r="14" spans="1:12" ht="12.75">
      <c r="A14" s="21" t="s">
        <v>8</v>
      </c>
      <c r="B14" s="21"/>
      <c r="C14" s="21"/>
      <c r="D14" s="21"/>
      <c r="E14" s="23">
        <f>E12-E13</f>
        <v>-19</v>
      </c>
      <c r="F14" s="23">
        <f>F12-F13</f>
        <v>-12</v>
      </c>
      <c r="G14" s="23">
        <f>G12-G13</f>
        <v>-36</v>
      </c>
      <c r="H14" s="23">
        <f>H12-H13</f>
        <v>-9</v>
      </c>
      <c r="I14" s="23"/>
      <c r="J14" s="23"/>
      <c r="K14" s="25">
        <f>SUM(E14:J14)</f>
        <v>-76</v>
      </c>
      <c r="L14" s="26">
        <f t="shared" si="1"/>
        <v>-19</v>
      </c>
    </row>
  </sheetData>
  <printOptions gridLines="1" horizontalCentered="1"/>
  <pageMargins left="0.1968503937007874" right="0.15748031496062992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Var-Matin, Corse-Matin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Q19"/>
  <sheetViews>
    <sheetView workbookViewId="0" topLeftCell="A1">
      <pane xSplit="5" ySplit="1" topLeftCell="F2" activePane="bottomRight" state="frozen"/>
      <selection pane="topLeft" activeCell="H2" sqref="H2"/>
      <selection pane="topRight" activeCell="H2" sqref="H2"/>
      <selection pane="bottomLeft" activeCell="H2" sqref="H2"/>
      <selection pane="bottomRight" activeCell="O1" sqref="O1"/>
    </sheetView>
  </sheetViews>
  <sheetFormatPr defaultColWidth="11.421875" defaultRowHeight="12.75"/>
  <cols>
    <col min="1" max="1" width="17.8515625" style="0" customWidth="1"/>
    <col min="2" max="2" width="3.28125" style="0" bestFit="1" customWidth="1"/>
    <col min="3" max="3" width="3.8515625" style="0" bestFit="1" customWidth="1"/>
    <col min="4" max="5" width="4.8515625" style="0" bestFit="1" customWidth="1"/>
    <col min="6" max="6" width="7.00390625" style="0" customWidth="1"/>
    <col min="7" max="7" width="5.140625" style="0" customWidth="1"/>
    <col min="8" max="8" width="4.8515625" style="0" customWidth="1"/>
    <col min="9" max="9" width="5.421875" style="0" customWidth="1"/>
    <col min="10" max="10" width="4.28125" style="0" bestFit="1" customWidth="1"/>
    <col min="11" max="11" width="3.8515625" style="0" customWidth="1"/>
    <col min="12" max="12" width="4.57421875" style="0" customWidth="1"/>
    <col min="13" max="13" width="4.7109375" style="0" bestFit="1" customWidth="1"/>
    <col min="14" max="14" width="5.140625" style="0" customWidth="1"/>
    <col min="15" max="15" width="6.28125" style="0" bestFit="1" customWidth="1"/>
    <col min="16" max="16" width="3.28125" style="0" bestFit="1" customWidth="1"/>
    <col min="17" max="17" width="7.8515625" style="0" bestFit="1" customWidth="1"/>
  </cols>
  <sheetData>
    <row r="1" spans="1:17" ht="41.25" customHeight="1">
      <c r="A1" s="1" t="s">
        <v>90</v>
      </c>
      <c r="B1" s="1" t="s">
        <v>91</v>
      </c>
      <c r="C1" s="1" t="s">
        <v>1</v>
      </c>
      <c r="D1" s="1" t="s">
        <v>2</v>
      </c>
      <c r="E1" s="75" t="s">
        <v>3</v>
      </c>
      <c r="F1" s="58" t="s">
        <v>124</v>
      </c>
      <c r="G1" s="5" t="s">
        <v>140</v>
      </c>
      <c r="H1" s="5" t="s">
        <v>33</v>
      </c>
      <c r="I1" s="5" t="s">
        <v>154</v>
      </c>
      <c r="J1" s="5" t="s">
        <v>194</v>
      </c>
      <c r="K1" s="5" t="s">
        <v>163</v>
      </c>
      <c r="L1" s="5" t="s">
        <v>200</v>
      </c>
      <c r="M1" s="5" t="s">
        <v>130</v>
      </c>
      <c r="N1" s="5" t="s">
        <v>210</v>
      </c>
      <c r="O1" s="6" t="s">
        <v>4</v>
      </c>
      <c r="P1" s="6" t="s">
        <v>39</v>
      </c>
      <c r="Q1" s="7" t="s">
        <v>5</v>
      </c>
    </row>
    <row r="2" spans="1:17" ht="15" customHeight="1">
      <c r="A2" s="8" t="s">
        <v>94</v>
      </c>
      <c r="B2" s="59" t="s">
        <v>93</v>
      </c>
      <c r="C2" s="59"/>
      <c r="D2" s="59">
        <v>1.92</v>
      </c>
      <c r="E2" s="61">
        <v>3</v>
      </c>
      <c r="F2" s="62">
        <v>13</v>
      </c>
      <c r="G2" s="14">
        <v>20</v>
      </c>
      <c r="H2" s="14">
        <v>14</v>
      </c>
      <c r="I2" s="14">
        <v>30</v>
      </c>
      <c r="J2" s="14">
        <v>12</v>
      </c>
      <c r="K2" s="14">
        <v>12</v>
      </c>
      <c r="L2" s="14">
        <v>1</v>
      </c>
      <c r="M2" s="13">
        <v>3</v>
      </c>
      <c r="N2" s="13">
        <v>16</v>
      </c>
      <c r="O2" s="15">
        <f>SUM(F2:N2)</f>
        <v>121</v>
      </c>
      <c r="P2" s="6">
        <f>COUNT(F2:N2)</f>
        <v>9</v>
      </c>
      <c r="Q2" s="16">
        <f>O2/COUNT(F2:N2)</f>
        <v>13.444444444444445</v>
      </c>
    </row>
    <row r="3" spans="1:17" ht="15" customHeight="1">
      <c r="A3" s="8" t="s">
        <v>98</v>
      </c>
      <c r="B3" s="59" t="s">
        <v>93</v>
      </c>
      <c r="C3" s="59"/>
      <c r="D3" s="59">
        <v>1.85</v>
      </c>
      <c r="E3" s="61">
        <v>1</v>
      </c>
      <c r="F3" s="62">
        <v>25</v>
      </c>
      <c r="G3" s="14">
        <v>5</v>
      </c>
      <c r="H3" s="14"/>
      <c r="I3" s="14">
        <v>11</v>
      </c>
      <c r="J3" s="14">
        <v>4</v>
      </c>
      <c r="K3" s="13">
        <v>4</v>
      </c>
      <c r="L3" s="13">
        <v>9</v>
      </c>
      <c r="M3" s="13">
        <v>14</v>
      </c>
      <c r="N3" s="13">
        <v>16</v>
      </c>
      <c r="O3" s="15">
        <f aca="true" t="shared" si="0" ref="O3:O12">SUM(F3:N3)</f>
        <v>88</v>
      </c>
      <c r="P3" s="6">
        <f aca="true" t="shared" si="1" ref="P3:P12">COUNT(F3:N3)</f>
        <v>8</v>
      </c>
      <c r="Q3" s="16">
        <f aca="true" t="shared" si="2" ref="Q3:Q12">O3/COUNT(F3:N3)</f>
        <v>11</v>
      </c>
    </row>
    <row r="4" spans="1:17" ht="15" customHeight="1">
      <c r="A4" s="8" t="s">
        <v>126</v>
      </c>
      <c r="B4" s="59"/>
      <c r="C4" s="59"/>
      <c r="D4" s="60"/>
      <c r="E4" s="61"/>
      <c r="F4" s="62">
        <v>14</v>
      </c>
      <c r="G4" s="14">
        <v>9</v>
      </c>
      <c r="H4" s="14">
        <v>20</v>
      </c>
      <c r="I4" s="14">
        <v>9</v>
      </c>
      <c r="J4" s="14">
        <v>10</v>
      </c>
      <c r="K4" s="14">
        <v>18</v>
      </c>
      <c r="L4" s="14">
        <v>4</v>
      </c>
      <c r="M4" s="13">
        <v>4</v>
      </c>
      <c r="N4" s="13">
        <v>10</v>
      </c>
      <c r="O4" s="15">
        <f t="shared" si="0"/>
        <v>98</v>
      </c>
      <c r="P4" s="6">
        <f t="shared" si="1"/>
        <v>9</v>
      </c>
      <c r="Q4" s="16">
        <f t="shared" si="2"/>
        <v>10.88888888888889</v>
      </c>
    </row>
    <row r="5" spans="1:17" ht="15" customHeight="1">
      <c r="A5" s="8" t="s">
        <v>97</v>
      </c>
      <c r="B5" s="59" t="s">
        <v>93</v>
      </c>
      <c r="C5" s="59"/>
      <c r="D5" s="59">
        <v>1.98</v>
      </c>
      <c r="E5" s="61">
        <v>5</v>
      </c>
      <c r="F5" s="62">
        <v>10</v>
      </c>
      <c r="G5" s="14">
        <v>4</v>
      </c>
      <c r="H5" s="14">
        <v>4</v>
      </c>
      <c r="I5" s="14">
        <v>13</v>
      </c>
      <c r="J5" s="14">
        <v>15</v>
      </c>
      <c r="K5" s="14">
        <v>17</v>
      </c>
      <c r="L5" s="14"/>
      <c r="M5" s="13">
        <v>9</v>
      </c>
      <c r="N5" s="13">
        <v>15</v>
      </c>
      <c r="O5" s="15">
        <f t="shared" si="0"/>
        <v>87</v>
      </c>
      <c r="P5" s="6">
        <f t="shared" si="1"/>
        <v>8</v>
      </c>
      <c r="Q5" s="16">
        <f t="shared" si="2"/>
        <v>10.875</v>
      </c>
    </row>
    <row r="6" spans="1:17" ht="15" customHeight="1">
      <c r="A6" s="8" t="s">
        <v>95</v>
      </c>
      <c r="B6" s="59" t="s">
        <v>93</v>
      </c>
      <c r="C6" s="59"/>
      <c r="D6" s="59">
        <v>1.89</v>
      </c>
      <c r="E6" s="61">
        <v>3</v>
      </c>
      <c r="F6" s="62">
        <v>8</v>
      </c>
      <c r="G6" s="14">
        <v>11</v>
      </c>
      <c r="H6" s="14">
        <v>10</v>
      </c>
      <c r="I6" s="14">
        <v>11</v>
      </c>
      <c r="J6" s="14">
        <v>11</v>
      </c>
      <c r="K6" s="14">
        <v>3</v>
      </c>
      <c r="L6" s="14">
        <v>15</v>
      </c>
      <c r="M6" s="13">
        <v>7</v>
      </c>
      <c r="N6" s="13">
        <v>15</v>
      </c>
      <c r="O6" s="15">
        <f t="shared" si="0"/>
        <v>91</v>
      </c>
      <c r="P6" s="6">
        <f t="shared" si="1"/>
        <v>9</v>
      </c>
      <c r="Q6" s="16">
        <f t="shared" si="2"/>
        <v>10.11111111111111</v>
      </c>
    </row>
    <row r="7" spans="1:17" ht="15" customHeight="1">
      <c r="A7" s="8" t="s">
        <v>92</v>
      </c>
      <c r="B7" s="59" t="s">
        <v>93</v>
      </c>
      <c r="C7" s="59"/>
      <c r="D7" s="60">
        <v>2</v>
      </c>
      <c r="E7" s="61">
        <v>5</v>
      </c>
      <c r="F7" s="62"/>
      <c r="G7" s="14">
        <v>2</v>
      </c>
      <c r="H7" s="14">
        <v>9</v>
      </c>
      <c r="I7" s="14">
        <v>14</v>
      </c>
      <c r="J7" s="14">
        <v>16</v>
      </c>
      <c r="K7" s="14">
        <v>4</v>
      </c>
      <c r="L7" s="14">
        <v>12</v>
      </c>
      <c r="M7" s="13">
        <v>11</v>
      </c>
      <c r="N7" s="13">
        <v>2</v>
      </c>
      <c r="O7" s="15">
        <f t="shared" si="0"/>
        <v>70</v>
      </c>
      <c r="P7" s="6">
        <f t="shared" si="1"/>
        <v>8</v>
      </c>
      <c r="Q7" s="16">
        <f t="shared" si="2"/>
        <v>8.75</v>
      </c>
    </row>
    <row r="8" spans="1:17" ht="15" customHeight="1">
      <c r="A8" s="8" t="s">
        <v>96</v>
      </c>
      <c r="B8" s="59" t="s">
        <v>93</v>
      </c>
      <c r="C8" s="59"/>
      <c r="D8" s="60">
        <v>1.86</v>
      </c>
      <c r="E8" s="61">
        <v>1</v>
      </c>
      <c r="F8" s="62">
        <v>6</v>
      </c>
      <c r="G8" s="14">
        <v>5</v>
      </c>
      <c r="H8" s="14">
        <v>6</v>
      </c>
      <c r="I8" s="14">
        <v>12</v>
      </c>
      <c r="J8" s="14">
        <v>6</v>
      </c>
      <c r="K8" s="14">
        <v>9</v>
      </c>
      <c r="L8" s="14">
        <v>13</v>
      </c>
      <c r="M8" s="13">
        <v>2</v>
      </c>
      <c r="N8" s="13">
        <v>12</v>
      </c>
      <c r="O8" s="15">
        <f t="shared" si="0"/>
        <v>71</v>
      </c>
      <c r="P8" s="6">
        <f t="shared" si="1"/>
        <v>9</v>
      </c>
      <c r="Q8" s="16">
        <f t="shared" si="2"/>
        <v>7.888888888888889</v>
      </c>
    </row>
    <row r="9" spans="1:17" ht="15" customHeight="1">
      <c r="A9" s="8" t="s">
        <v>99</v>
      </c>
      <c r="B9" s="59" t="s">
        <v>93</v>
      </c>
      <c r="C9" s="59"/>
      <c r="D9" s="60">
        <v>1.9</v>
      </c>
      <c r="E9" s="63" t="s">
        <v>15</v>
      </c>
      <c r="F9" s="62">
        <v>10</v>
      </c>
      <c r="G9" s="14">
        <v>0</v>
      </c>
      <c r="H9" s="13">
        <v>10</v>
      </c>
      <c r="I9" s="14">
        <v>3</v>
      </c>
      <c r="J9" s="14"/>
      <c r="K9" s="14">
        <v>0</v>
      </c>
      <c r="L9" s="14">
        <v>8</v>
      </c>
      <c r="M9" s="13">
        <v>10</v>
      </c>
      <c r="N9" s="13"/>
      <c r="O9" s="15">
        <f t="shared" si="0"/>
        <v>41</v>
      </c>
      <c r="P9" s="6">
        <f t="shared" si="1"/>
        <v>7</v>
      </c>
      <c r="Q9" s="16">
        <f t="shared" si="2"/>
        <v>5.857142857142857</v>
      </c>
    </row>
    <row r="10" spans="1:17" ht="15" customHeight="1">
      <c r="A10" s="8" t="s">
        <v>190</v>
      </c>
      <c r="B10" s="59"/>
      <c r="C10" s="59"/>
      <c r="D10" s="59"/>
      <c r="E10" s="63"/>
      <c r="F10" s="62"/>
      <c r="G10" s="14"/>
      <c r="H10" s="14"/>
      <c r="I10" s="14">
        <v>5</v>
      </c>
      <c r="J10" s="14"/>
      <c r="K10" s="14"/>
      <c r="L10" s="14"/>
      <c r="M10" s="13"/>
      <c r="N10" s="13"/>
      <c r="O10" s="15">
        <f t="shared" si="0"/>
        <v>5</v>
      </c>
      <c r="P10" s="6">
        <f t="shared" si="1"/>
        <v>1</v>
      </c>
      <c r="Q10" s="16">
        <f t="shared" si="2"/>
        <v>5</v>
      </c>
    </row>
    <row r="11" spans="1:17" ht="15" customHeight="1">
      <c r="A11" s="8" t="s">
        <v>125</v>
      </c>
      <c r="B11" s="59"/>
      <c r="C11" s="59"/>
      <c r="D11" s="59"/>
      <c r="E11" s="63"/>
      <c r="F11" s="62">
        <v>5</v>
      </c>
      <c r="G11" s="14">
        <v>1</v>
      </c>
      <c r="H11" s="14">
        <v>3</v>
      </c>
      <c r="I11" s="14">
        <v>0</v>
      </c>
      <c r="J11" s="14">
        <v>7</v>
      </c>
      <c r="K11" s="14">
        <v>4</v>
      </c>
      <c r="L11" s="14">
        <v>5</v>
      </c>
      <c r="M11" s="13">
        <v>3</v>
      </c>
      <c r="N11" s="13">
        <v>11</v>
      </c>
      <c r="O11" s="15">
        <f t="shared" si="0"/>
        <v>39</v>
      </c>
      <c r="P11" s="6">
        <f t="shared" si="1"/>
        <v>9</v>
      </c>
      <c r="Q11" s="16">
        <f t="shared" si="2"/>
        <v>4.333333333333333</v>
      </c>
    </row>
    <row r="12" spans="1:17" ht="15" customHeight="1">
      <c r="A12" s="8" t="s">
        <v>149</v>
      </c>
      <c r="B12" s="59"/>
      <c r="C12" s="59"/>
      <c r="D12" s="60"/>
      <c r="E12" s="63"/>
      <c r="F12" s="62"/>
      <c r="G12" s="14">
        <v>0</v>
      </c>
      <c r="H12" s="13">
        <v>2</v>
      </c>
      <c r="I12" s="14"/>
      <c r="J12" s="14">
        <v>4</v>
      </c>
      <c r="K12" s="14">
        <v>2</v>
      </c>
      <c r="L12" s="14">
        <v>0</v>
      </c>
      <c r="M12" s="13"/>
      <c r="N12" s="13">
        <v>6</v>
      </c>
      <c r="O12" s="15">
        <f t="shared" si="0"/>
        <v>14</v>
      </c>
      <c r="P12" s="6">
        <f t="shared" si="1"/>
        <v>6</v>
      </c>
      <c r="Q12" s="16">
        <f t="shared" si="2"/>
        <v>2.3333333333333335</v>
      </c>
    </row>
    <row r="13" spans="1:17" ht="15" customHeight="1">
      <c r="A13" s="64" t="s">
        <v>6</v>
      </c>
      <c r="B13" s="59"/>
      <c r="C13" s="65"/>
      <c r="D13" s="66">
        <f>SUM(D2:D12)/COUNT(D2:D12)</f>
        <v>1.9142857142857144</v>
      </c>
      <c r="E13" s="59"/>
      <c r="F13" s="67">
        <f>SUM(F2:F12)+2</f>
        <v>93</v>
      </c>
      <c r="G13" s="67">
        <f>SUM(G2:G12)</f>
        <v>57</v>
      </c>
      <c r="H13" s="67">
        <f>SUM(H2:H12)</f>
        <v>78</v>
      </c>
      <c r="I13" s="67">
        <f>SUM(I2:I12)</f>
        <v>108</v>
      </c>
      <c r="J13" s="67">
        <f>SUM(J2:J12)-1</f>
        <v>84</v>
      </c>
      <c r="K13" s="67">
        <f>SUM(K2:K12)</f>
        <v>73</v>
      </c>
      <c r="L13" s="67">
        <f>SUM(L2:L12)</f>
        <v>67</v>
      </c>
      <c r="M13" s="67">
        <f>SUM(M2:M12)</f>
        <v>63</v>
      </c>
      <c r="N13" s="67">
        <f>SUM(N2:N12)</f>
        <v>103</v>
      </c>
      <c r="O13" s="67">
        <f>SUM(F13:N13)</f>
        <v>726</v>
      </c>
      <c r="P13" s="76"/>
      <c r="Q13" s="77">
        <f>O13/COUNT(F13:N13)</f>
        <v>80.66666666666667</v>
      </c>
    </row>
    <row r="14" spans="1:17" ht="12.75">
      <c r="A14" s="68" t="s">
        <v>7</v>
      </c>
      <c r="B14" s="69"/>
      <c r="C14" s="69"/>
      <c r="D14" s="69"/>
      <c r="E14" s="69"/>
      <c r="F14" s="69">
        <v>71</v>
      </c>
      <c r="G14" s="69">
        <v>63</v>
      </c>
      <c r="H14" s="69">
        <v>87</v>
      </c>
      <c r="I14" s="69">
        <v>103</v>
      </c>
      <c r="J14" s="69">
        <v>88</v>
      </c>
      <c r="K14" s="69">
        <v>89</v>
      </c>
      <c r="L14" s="69">
        <v>94</v>
      </c>
      <c r="M14" s="69">
        <v>87</v>
      </c>
      <c r="N14" s="69">
        <v>95</v>
      </c>
      <c r="O14" s="67">
        <f>SUM(F14:N14)</f>
        <v>777</v>
      </c>
      <c r="P14" s="76"/>
      <c r="Q14" s="77">
        <f>O14/COUNT(F14:N14)</f>
        <v>86.33333333333333</v>
      </c>
    </row>
    <row r="15" spans="1:17" ht="12.75">
      <c r="A15" s="68" t="s">
        <v>8</v>
      </c>
      <c r="B15" s="69"/>
      <c r="C15" s="69"/>
      <c r="D15" s="69"/>
      <c r="E15" s="69"/>
      <c r="F15" s="70">
        <f aca="true" t="shared" si="3" ref="F15:N15">F13-F14</f>
        <v>22</v>
      </c>
      <c r="G15" s="71">
        <f t="shared" si="3"/>
        <v>-6</v>
      </c>
      <c r="H15" s="71">
        <f t="shared" si="3"/>
        <v>-9</v>
      </c>
      <c r="I15" s="70">
        <f t="shared" si="3"/>
        <v>5</v>
      </c>
      <c r="J15" s="71">
        <f t="shared" si="3"/>
        <v>-4</v>
      </c>
      <c r="K15" s="71">
        <f t="shared" si="3"/>
        <v>-16</v>
      </c>
      <c r="L15" s="71">
        <f t="shared" si="3"/>
        <v>-27</v>
      </c>
      <c r="M15" s="71">
        <f t="shared" si="3"/>
        <v>-24</v>
      </c>
      <c r="N15" s="70">
        <f t="shared" si="3"/>
        <v>8</v>
      </c>
      <c r="O15" s="25">
        <f>SUM(F15:N15)</f>
        <v>-51</v>
      </c>
      <c r="P15" s="6"/>
      <c r="Q15" s="26">
        <f>O15/COUNT(F15:N15)</f>
        <v>-5.666666666666667</v>
      </c>
    </row>
    <row r="16" spans="1:17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ht="12.75">
      <c r="D19" s="73"/>
    </row>
  </sheetData>
  <printOptions gridLines="1" horizontalCentered="1"/>
  <pageMargins left="0.18" right="0.16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&amp;C&amp;A</oddHeader>
    <oddFooter>&amp;C&amp;"Arial,Italique"&amp;9Sources : Le Progrès, Corse-Matin, Var-Matin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l'Eau 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DUCHAMPT</dc:creator>
  <cp:keywords/>
  <dc:description/>
  <cp:lastModifiedBy>DUCHAMPT</cp:lastModifiedBy>
  <cp:lastPrinted>2004-03-29T13:57:48Z</cp:lastPrinted>
  <dcterms:created xsi:type="dcterms:W3CDTF">2000-10-11T10:04:43Z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