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1295" windowHeight="6555" firstSheet="3" activeTab="11"/>
  </bookViews>
  <sheets>
    <sheet name="ASM-Beaumont" sheetId="1" r:id="rId1"/>
    <sheet name="Chamalières" sheetId="2" r:id="rId2"/>
    <sheet name="Charnay" sheetId="3" r:id="rId3"/>
    <sheet name="Curgy" sheetId="4" r:id="rId4"/>
    <sheet name="Décines" sheetId="5" r:id="rId5"/>
    <sheet name="Issoire" sheetId="6" r:id="rId6"/>
    <sheet name="Lons-le-Saunier" sheetId="7" r:id="rId7"/>
    <sheet name="Lyon CRO" sheetId="8" r:id="rId8"/>
    <sheet name="Montferrand" sheetId="9" r:id="rId9"/>
    <sheet name="Oullins Ste-Foy" sheetId="10" r:id="rId10"/>
    <sheet name="Roanne" sheetId="11" r:id="rId11"/>
    <sheet name="St-Alban" sheetId="12" r:id="rId12"/>
  </sheets>
  <definedNames>
    <definedName name="aa" hidden="1">"C:\Patrice\Basket\Dagonio\Suivi points\Nationale 3\NM3B\St-Martin-d'Hères.htm"</definedName>
    <definedName name="Bron" hidden="1">"29/09/00"</definedName>
    <definedName name="Furiani" localSheetId="0" hidden="1">{"'Caluire'!$A$1:$AB$17"}</definedName>
    <definedName name="Furiani" localSheetId="2" hidden="1">{"'Caluire'!$A$1:$AB$17"}</definedName>
    <definedName name="Furiani" localSheetId="7" hidden="1">{"'Caluire'!$A$1:$AB$17"}</definedName>
    <definedName name="Furiani" localSheetId="10" hidden="1">{"'Caluire'!$A$1:$AB$17"}</definedName>
    <definedName name="Furiani" localSheetId="11" hidden="1">{"'Caluire'!$A$1:$AB$17"}</definedName>
    <definedName name="Furiani" hidden="1">{"'Caluire'!$A$1:$AB$17"}</definedName>
    <definedName name="grfdfwdb" hidden="1">"C:\Patrice\Basket\Dagonio\Suivi points\Griès.htm"</definedName>
    <definedName name="HTML_CodePage" hidden="1">1252</definedName>
    <definedName name="HTML_Control" localSheetId="0" hidden="1">{"'St-Martin-d'H?res'!$A$1:$AC$15"}</definedName>
    <definedName name="HTML_Control" localSheetId="1" hidden="1">{"'St-Martin-d'H?res'!$A$1:$AC$15"}</definedName>
    <definedName name="HTML_Control" localSheetId="2" hidden="1">{"'St-Martin-d'H?res'!$A$1:$AC$15"}</definedName>
    <definedName name="HTML_Control" localSheetId="3" hidden="1">{"'Issoire'!$A$1:$AB$12"}</definedName>
    <definedName name="HTML_Control" localSheetId="4" hidden="1">{"'Oullins Ste-Foy'!$A$1:$AB$15"}</definedName>
    <definedName name="HTML_Control" localSheetId="5" hidden="1">{"'Issoire'!$A$1:$AB$12"}</definedName>
    <definedName name="HTML_Control" localSheetId="6" hidden="1">{"'Colmar'!$A$1:$AF$18"}</definedName>
    <definedName name="HTML_Control" localSheetId="7" hidden="1">{"'CRO Lyon'!$A$1:$AB$15"}</definedName>
    <definedName name="HTML_Control" localSheetId="8" hidden="1">{"'St-Martin-d'H?res'!$A$1:$AC$15"}</definedName>
    <definedName name="HTML_Control" localSheetId="9" hidden="1">{"'Oullins Ste-Foy'!$A$1:$AB$15"}</definedName>
    <definedName name="HTML_Control" localSheetId="10" hidden="1">{"'Montbrison'!$A$1:$AF$12"}</definedName>
    <definedName name="HTML_Control" localSheetId="11" hidden="1">{"'Montbrison'!$A$1:$AF$12"}</definedName>
    <definedName name="HTML_Control" hidden="1">{"'St-Martin-d'H?res'!$A$1:$AC$15"}</definedName>
    <definedName name="HTML_Description" hidden="1">""</definedName>
    <definedName name="HTML_Email" hidden="1">""</definedName>
    <definedName name="HTML_Header" localSheetId="3" hidden="1">"Points des équipes NM3L, Issoire"</definedName>
    <definedName name="HTML_Header" localSheetId="4" hidden="1">"Points des équipes NM3B, Oullins Ste-Foy"</definedName>
    <definedName name="HTML_Header" localSheetId="5" hidden="1">"Points des équipes NM3L, Issoire"</definedName>
    <definedName name="HTML_Header" localSheetId="6" hidden="1">"Points des équipes NM3K, Colmar"</definedName>
    <definedName name="HTML_Header" localSheetId="7" hidden="1">"Points des équipes NM3L, Lyon CRO"</definedName>
    <definedName name="HTML_Header" localSheetId="9" hidden="1">"Points des équipes NM3B, Oullins Ste-Foy"</definedName>
    <definedName name="HTML_Header" localSheetId="10" hidden="1">"Points des équipes NM3B, Montbrison"</definedName>
    <definedName name="HTML_Header" localSheetId="11" hidden="1">"Points des équipes NM3B, Montbrison"</definedName>
    <definedName name="HTML_Header" hidden="1">"Points des équipes NM3B, St-Martin-d'Hères"</definedName>
    <definedName name="HTML_LastUpdate" localSheetId="3" hidden="1">"24/10/00"</definedName>
    <definedName name="HTML_LastUpdate" localSheetId="4" hidden="1">"24/10/00"</definedName>
    <definedName name="HTML_LastUpdate" localSheetId="6" hidden="1">"02/10/00"</definedName>
    <definedName name="HTML_LastUpdate" localSheetId="7" hidden="1">"24/10/00"</definedName>
    <definedName name="HTML_LastUpdate" localSheetId="9" hidden="1">"24/10/00"</definedName>
    <definedName name="HTML_LastUpdate" hidden="1">"24/10/00"</definedName>
    <definedName name="HTML_LineAfter" localSheetId="4" hidden="1">TRUE</definedName>
    <definedName name="HTML_LineAfter" localSheetId="7" hidden="1">TRUE</definedName>
    <definedName name="HTML_LineAfter" localSheetId="9" hidden="1">TRUE</definedName>
    <definedName name="HTML_LineAfter" hidden="1">TRUE</definedName>
    <definedName name="HTML_LineBefore" localSheetId="4" hidden="1">TRUE</definedName>
    <definedName name="HTML_LineBefore" localSheetId="7" hidden="1">TRUE</definedName>
    <definedName name="HTML_LineBefore" localSheetId="9" hidden="1">TRUE</definedName>
    <definedName name="HTML_LineBefore" hidden="1">TRUE</definedName>
    <definedName name="HTML_Name" hidden="1">"Patrice Duchampt"</definedName>
    <definedName name="HTML_OBDlg2" hidden="1">TRUE</definedName>
    <definedName name="HTML_OBDlg4" hidden="1">TRUE</definedName>
    <definedName name="HTML_OS" hidden="1">0</definedName>
    <definedName name="HTML_PathFile" localSheetId="3" hidden="1">"C:\Patrice\Basket\Dagonio\Suivi points\Nationale 3\Nm3L\Issoire.htm"</definedName>
    <definedName name="HTML_PathFile" localSheetId="4" hidden="1">"C:\Patrice\Basket\Dagonio\Suivi points\Nationale 3\NM3B\Oullins SFB.htm"</definedName>
    <definedName name="HTML_PathFile" localSheetId="5" hidden="1">"C:\Patrice\Basket\Dagonio\Suivi points\Nationale 3\Nm3L\Issoire.htm"</definedName>
    <definedName name="HTML_PathFile" localSheetId="6" hidden="1">"C:\Patrice\Basket\Dagonio\Suivi points\NM3K\Colmar.htm"</definedName>
    <definedName name="HTML_PathFile" localSheetId="7" hidden="1">"C:\Patrice\Basket\Dagonio\Suivi points\Nationale 3\Nm3L\Lyon CRO.htm"</definedName>
    <definedName name="HTML_PathFile" localSheetId="9" hidden="1">"C:\Patrice\Basket\Dagonio\Suivi points\Nationale 3\NM3B\Oullins SFB.htm"</definedName>
    <definedName name="HTML_PathFile" localSheetId="10" hidden="1">"C:\Patrice\Basket\Dagonio\Suivi points\Nationale 3\NM3B\Montbrison.htm"</definedName>
    <definedName name="HTML_PathFile" localSheetId="11" hidden="1">"C:\Patrice\Basket\Dagonio\Suivi points\Nationale 3\NM3B\Montbrison.htm"</definedName>
    <definedName name="HTML_PathFile" hidden="1">"C:\Patrice\Basket\Dagonio\Suivi points\Nationale 3\NM3B\St-Martin-d'Hères.htm"</definedName>
    <definedName name="HTML_Title" localSheetId="3" hidden="1">"Points des équipes NM3L, Issoire"</definedName>
    <definedName name="HTML_Title" localSheetId="4" hidden="1">"Points des équipes NM3B, Oullins Ste-Foy"</definedName>
    <definedName name="HTML_Title" localSheetId="5" hidden="1">"Points des équipes NM3L, Issoire"</definedName>
    <definedName name="HTML_Title" localSheetId="6" hidden="1">""</definedName>
    <definedName name="HTML_Title" localSheetId="7" hidden="1">"Points des équipes NM3L, Lyon CRO"</definedName>
    <definedName name="HTML_Title" localSheetId="9" hidden="1">"Points des équipes NM3B, Oullins Ste-Foy"</definedName>
    <definedName name="HTML_Title" localSheetId="10" hidden="1">"Points des équipes NM3B, Montbrison"</definedName>
    <definedName name="HTML_Title" localSheetId="11" hidden="1">"Points des équipes NM3B, Montbrison"</definedName>
    <definedName name="HTML_Title" hidden="1">"Points des équipes NM3B, St-Martin-d'Hères"</definedName>
    <definedName name="_xlnm.Print_Area" localSheetId="6">'Lons-le-Saunier'!$A:$IV</definedName>
  </definedNames>
  <calcPr fullCalcOnLoad="1"/>
</workbook>
</file>

<file path=xl/sharedStrings.xml><?xml version="1.0" encoding="utf-8"?>
<sst xmlns="http://schemas.openxmlformats.org/spreadsheetml/2006/main" count="594" uniqueCount="209">
  <si>
    <t xml:space="preserve">      Matches                      Joueurs</t>
  </si>
  <si>
    <t>Age</t>
  </si>
  <si>
    <t>Taille</t>
  </si>
  <si>
    <t>Poste</t>
  </si>
  <si>
    <t>TOTAL</t>
  </si>
  <si>
    <t>Moyenne</t>
  </si>
  <si>
    <t>Total</t>
  </si>
  <si>
    <t>Adversaire</t>
  </si>
  <si>
    <t>Différence</t>
  </si>
  <si>
    <t xml:space="preserve">       Matches                      Joueurs</t>
  </si>
  <si>
    <t>MJ</t>
  </si>
  <si>
    <t>contre Décines</t>
  </si>
  <si>
    <t>Bls</t>
  </si>
  <si>
    <t>à Issoire</t>
  </si>
  <si>
    <t>contre Roanne</t>
  </si>
  <si>
    <t>contre Chamalières</t>
  </si>
  <si>
    <t>contre Oullins</t>
  </si>
  <si>
    <t>à Roanne</t>
  </si>
  <si>
    <t>à Chamalières</t>
  </si>
  <si>
    <t>Bernard Fabrice</t>
  </si>
  <si>
    <t>Neri Stéphane</t>
  </si>
  <si>
    <t>Renoud Matthieu</t>
  </si>
  <si>
    <t>Navarro Cédric</t>
  </si>
  <si>
    <t>Qederi Stéphane</t>
  </si>
  <si>
    <t>Ollivier Franck</t>
  </si>
  <si>
    <t>Ferreira Yannick</t>
  </si>
  <si>
    <t>Fradet J-François</t>
  </si>
  <si>
    <t>Pagès Nicolas</t>
  </si>
  <si>
    <t>Barralon Damien</t>
  </si>
  <si>
    <t>Tixeront Mathieu</t>
  </si>
  <si>
    <t>Nicolas Ludovic</t>
  </si>
  <si>
    <t>Bielicki Alexandre</t>
  </si>
  <si>
    <t>Tena Sylvain</t>
  </si>
  <si>
    <t>Peuf Richard</t>
  </si>
  <si>
    <t>Lhoste Romain</t>
  </si>
  <si>
    <t>Pomel Mickaël</t>
  </si>
  <si>
    <t>Imberdis Olivier</t>
  </si>
  <si>
    <t>Pitaud Anthony</t>
  </si>
  <si>
    <t>Lefebvre Bruno</t>
  </si>
  <si>
    <t>Lefebvre Eric</t>
  </si>
  <si>
    <t>Dervaux Guillaume</t>
  </si>
  <si>
    <t>Mercier Franck</t>
  </si>
  <si>
    <t>Saugère Jérôme</t>
  </si>
  <si>
    <t>Lacroix Fabien</t>
  </si>
  <si>
    <t>Rougerie Baptiste</t>
  </si>
  <si>
    <t>3</t>
  </si>
  <si>
    <t>5</t>
  </si>
  <si>
    <t>1</t>
  </si>
  <si>
    <t>Legat David</t>
  </si>
  <si>
    <t>Dumas Olivier</t>
  </si>
  <si>
    <t>Cano Rémy</t>
  </si>
  <si>
    <t>Derruaz Mickaël</t>
  </si>
  <si>
    <t>Bérard Lionel</t>
  </si>
  <si>
    <t>Buron Cyril</t>
  </si>
  <si>
    <t>Fanjat Emeric</t>
  </si>
  <si>
    <t>Samb Abdoul Aziz</t>
  </si>
  <si>
    <t>Sarkis Boris</t>
  </si>
  <si>
    <t>Papot-Libéral François</t>
  </si>
  <si>
    <t>Dubreuilh Vincent</t>
  </si>
  <si>
    <t>Terrin Célien</t>
  </si>
  <si>
    <t>Zamor Jocelyn</t>
  </si>
  <si>
    <t>contre Issoire (ap)</t>
  </si>
  <si>
    <t>Faure Laurent</t>
  </si>
  <si>
    <t>Giraud Eddy</t>
  </si>
  <si>
    <t>contre ASM-Beaumont</t>
  </si>
  <si>
    <t>à Lons</t>
  </si>
  <si>
    <t>Muratore</t>
  </si>
  <si>
    <t>Guinvanna</t>
  </si>
  <si>
    <t>Jeanguiot M.</t>
  </si>
  <si>
    <t>Vuillaume B.</t>
  </si>
  <si>
    <t>Perrard</t>
  </si>
  <si>
    <t>à OSFB</t>
  </si>
  <si>
    <t>Duval S.</t>
  </si>
  <si>
    <t>Raballand</t>
  </si>
  <si>
    <t>Fidèle</t>
  </si>
  <si>
    <t>Jacob</t>
  </si>
  <si>
    <t>Perrod</t>
  </si>
  <si>
    <t>Vuillemey</t>
  </si>
  <si>
    <t>contre Lons</t>
  </si>
  <si>
    <t>Drouet</t>
  </si>
  <si>
    <t>Fourmeaux</t>
  </si>
  <si>
    <t>Munoz</t>
  </si>
  <si>
    <t>contre Charnay</t>
  </si>
  <si>
    <t>Altmeyer</t>
  </si>
  <si>
    <t>Riera</t>
  </si>
  <si>
    <t>Bajard</t>
  </si>
  <si>
    <t>Rousset</t>
  </si>
  <si>
    <t>Gaudriot</t>
  </si>
  <si>
    <t>Nicolas</t>
  </si>
  <si>
    <t>Gonzalvès</t>
  </si>
  <si>
    <t>Lafarge</t>
  </si>
  <si>
    <t>à Décines (ap)</t>
  </si>
  <si>
    <t>Vincent Mathieu</t>
  </si>
  <si>
    <t>Damay Jean</t>
  </si>
  <si>
    <t>Hergott Olivier</t>
  </si>
  <si>
    <t>Lota</t>
  </si>
  <si>
    <t>Gauthier</t>
  </si>
  <si>
    <t>Adant</t>
  </si>
  <si>
    <t>Norbal</t>
  </si>
  <si>
    <t>à ALEM</t>
  </si>
  <si>
    <t>à Charnay</t>
  </si>
  <si>
    <t>à Lyon CRO</t>
  </si>
  <si>
    <t>contre ALEM</t>
  </si>
  <si>
    <t>contre St-Alban</t>
  </si>
  <si>
    <t>à ASM Beaumont</t>
  </si>
  <si>
    <t>Miloux</t>
  </si>
  <si>
    <t>à Curgy</t>
  </si>
  <si>
    <t>contre Lyon CRO</t>
  </si>
  <si>
    <t>Gezzar</t>
  </si>
  <si>
    <t>Laroussi</t>
  </si>
  <si>
    <t>Benzaabar</t>
  </si>
  <si>
    <t>Aït Ballouk</t>
  </si>
  <si>
    <t>Fabre</t>
  </si>
  <si>
    <t>Badaroux</t>
  </si>
  <si>
    <t>Eymin</t>
  </si>
  <si>
    <t>Zidi</t>
  </si>
  <si>
    <t>Fournier</t>
  </si>
  <si>
    <t>Bréavoine</t>
  </si>
  <si>
    <t>Cissé</t>
  </si>
  <si>
    <t>Durand</t>
  </si>
  <si>
    <t>Grillot</t>
  </si>
  <si>
    <t>à St-Alban</t>
  </si>
  <si>
    <t>contre Curgy</t>
  </si>
  <si>
    <t>à Montferrand</t>
  </si>
  <si>
    <t>à Décines</t>
  </si>
  <si>
    <t>Seve</t>
  </si>
  <si>
    <t>André</t>
  </si>
  <si>
    <t>Lance Yann</t>
  </si>
  <si>
    <t>Costella Ange-François</t>
  </si>
  <si>
    <t>Valla Yoann</t>
  </si>
  <si>
    <t>Combet Richard</t>
  </si>
  <si>
    <t>N'Teppe Simon</t>
  </si>
  <si>
    <t>Perret Cédric</t>
  </si>
  <si>
    <t>Ayi Marc</t>
  </si>
  <si>
    <t>contre ASM Beaumont</t>
  </si>
  <si>
    <t>contre Issoire</t>
  </si>
  <si>
    <t>Zilinski</t>
  </si>
  <si>
    <t>Servières Fabrice</t>
  </si>
  <si>
    <t>Renzi</t>
  </si>
  <si>
    <t>Lebrigant</t>
  </si>
  <si>
    <t>Jambon Guénaël</t>
  </si>
  <si>
    <t>Chocot Nicolas</t>
  </si>
  <si>
    <t>Grenier</t>
  </si>
  <si>
    <t>Fernandès Rogerio</t>
  </si>
  <si>
    <t>contre OSFB</t>
  </si>
  <si>
    <t>Guichon</t>
  </si>
  <si>
    <t>Beyina</t>
  </si>
  <si>
    <t>Christophe</t>
  </si>
  <si>
    <t>Vaudelin</t>
  </si>
  <si>
    <t>Abs</t>
  </si>
  <si>
    <t>Dupard</t>
  </si>
  <si>
    <t>Léonard</t>
  </si>
  <si>
    <t>Largy</t>
  </si>
  <si>
    <t>à Décines (a2p)</t>
  </si>
  <si>
    <t>Lagorsse Emmanuel</t>
  </si>
  <si>
    <t>contre Chamalières (a2p)</t>
  </si>
  <si>
    <t>Omri Nabil</t>
  </si>
  <si>
    <t>Pouzol Emmanuel</t>
  </si>
  <si>
    <t>Barthomeuf Greg</t>
  </si>
  <si>
    <t>Jandard Pierrick</t>
  </si>
  <si>
    <t>Vial Thomas</t>
  </si>
  <si>
    <t>Fournier Patrice</t>
  </si>
  <si>
    <t>Ligout Julien</t>
  </si>
  <si>
    <t>Moussière Mathieu</t>
  </si>
  <si>
    <t>Pontille Ludovic</t>
  </si>
  <si>
    <t>Danthony Bruno</t>
  </si>
  <si>
    <t>Lajenette Pierre</t>
  </si>
  <si>
    <t>Ligout Thomas</t>
  </si>
  <si>
    <t>Basset Romain</t>
  </si>
  <si>
    <t>Wiart Frédéric</t>
  </si>
  <si>
    <t>Ibrahim</t>
  </si>
  <si>
    <t>Aubier Bruno</t>
  </si>
  <si>
    <t>Cruciaja</t>
  </si>
  <si>
    <t>à Oullins</t>
  </si>
  <si>
    <t>Fatih</t>
  </si>
  <si>
    <t>Montanier</t>
  </si>
  <si>
    <t>Ferchaud</t>
  </si>
  <si>
    <t>Smara</t>
  </si>
  <si>
    <t>Andaloussi</t>
  </si>
  <si>
    <t>Labrandine Benjamin</t>
  </si>
  <si>
    <t>Gay</t>
  </si>
  <si>
    <t>Baptiste Xavier</t>
  </si>
  <si>
    <t>Giraud-Roch</t>
  </si>
  <si>
    <t>Boisset</t>
  </si>
  <si>
    <t>Janod</t>
  </si>
  <si>
    <t>NE</t>
  </si>
  <si>
    <t>à Oullins Ste-Foy</t>
  </si>
  <si>
    <t>Unal Orhan</t>
  </si>
  <si>
    <t>3-4</t>
  </si>
  <si>
    <t>à OSFB (ap)</t>
  </si>
  <si>
    <t>contre Curgy (ap)</t>
  </si>
  <si>
    <t>Olloix</t>
  </si>
  <si>
    <t>Rousseau</t>
  </si>
  <si>
    <t>Bahi</t>
  </si>
  <si>
    <t>Compagnon</t>
  </si>
  <si>
    <t>Boibary</t>
  </si>
  <si>
    <t>2</t>
  </si>
  <si>
    <t>Eric Mathieu</t>
  </si>
  <si>
    <t>Lallemand</t>
  </si>
  <si>
    <t>Mercier</t>
  </si>
  <si>
    <t>Susp</t>
  </si>
  <si>
    <t>Pagnier</t>
  </si>
  <si>
    <t>Thévenin</t>
  </si>
  <si>
    <t>Agneray Florian</t>
  </si>
  <si>
    <t>Fournier Christopher</t>
  </si>
  <si>
    <t>Cros Christophe</t>
  </si>
  <si>
    <t>Coudert</t>
  </si>
  <si>
    <t>contre OSFB (ap)</t>
  </si>
  <si>
    <t>contre Dijon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</si>
</sst>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%"/>
    <numFmt numFmtId="176" formatCode="0.0"/>
    <numFmt numFmtId="177" formatCode="0.000000"/>
    <numFmt numFmtId="178" formatCode="0.0000000"/>
    <numFmt numFmtId="179" formatCode="0.00000000"/>
    <numFmt numFmtId="180" formatCode="dd\-mm\-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8"/>
      <name val="Arial"/>
      <family val="2"/>
    </font>
    <font>
      <b/>
      <sz val="8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7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Continuous" vertical="center"/>
    </xf>
    <xf numFmtId="1" fontId="3" fillId="0" borderId="4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" fillId="3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0"/>
          <a:ext cx="9620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0</xdr:colOff>
      <xdr:row>0</xdr:row>
      <xdr:rowOff>619125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10953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0</xdr:colOff>
      <xdr:row>0</xdr:row>
      <xdr:rowOff>609600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9239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525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7905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7143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561975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239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9525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1152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533400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286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657225</xdr:rowOff>
    </xdr:to>
    <xdr:sp>
      <xdr:nvSpPr>
        <xdr:cNvPr id="1" name="Line 1"/>
        <xdr:cNvSpPr>
          <a:spLocks/>
        </xdr:cNvSpPr>
      </xdr:nvSpPr>
      <xdr:spPr>
        <a:xfrm>
          <a:off x="0" y="47625"/>
          <a:ext cx="7143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810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222">
    <pageSetUpPr fitToPage="1"/>
  </sheetPr>
  <dimension ref="A1:AC17"/>
  <sheetViews>
    <sheetView workbookViewId="0" topLeftCell="A1">
      <pane xSplit="4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7" sqref="AC17"/>
    </sheetView>
  </sheetViews>
  <sheetFormatPr defaultColWidth="11.421875" defaultRowHeight="12.75"/>
  <cols>
    <col min="1" max="1" width="11.00390625" style="0" bestFit="1" customWidth="1"/>
    <col min="2" max="3" width="5.00390625" style="0" bestFit="1" customWidth="1"/>
    <col min="4" max="4" width="4.8515625" style="0" bestFit="1" customWidth="1"/>
    <col min="5" max="5" width="5.28125" style="0" customWidth="1"/>
    <col min="6" max="6" width="5.140625" style="0" customWidth="1"/>
    <col min="7" max="7" width="5.28125" style="0" customWidth="1"/>
    <col min="8" max="8" width="5.140625" style="0" customWidth="1"/>
    <col min="9" max="9" width="5.00390625" style="0" bestFit="1" customWidth="1"/>
    <col min="10" max="10" width="5.140625" style="0" customWidth="1"/>
    <col min="11" max="11" width="3.7109375" style="0" customWidth="1"/>
    <col min="12" max="12" width="5.140625" style="0" customWidth="1"/>
    <col min="13" max="13" width="4.140625" style="0" customWidth="1"/>
    <col min="14" max="14" width="6.00390625" style="0" customWidth="1"/>
    <col min="15" max="15" width="5.140625" style="0" customWidth="1"/>
    <col min="16" max="16" width="5.28125" style="0" customWidth="1"/>
    <col min="17" max="17" width="4.28125" style="0" customWidth="1"/>
    <col min="18" max="18" width="5.140625" style="0" customWidth="1"/>
    <col min="19" max="19" width="3.7109375" style="0" customWidth="1"/>
    <col min="20" max="20" width="5.140625" style="0" customWidth="1"/>
    <col min="21" max="21" width="3.57421875" style="0" bestFit="1" customWidth="1"/>
    <col min="22" max="22" width="5.28125" style="0" customWidth="1"/>
    <col min="23" max="23" width="4.8515625" style="0" customWidth="1"/>
    <col min="24" max="24" width="5.140625" style="0" customWidth="1"/>
    <col min="25" max="25" width="3.7109375" style="0" bestFit="1" customWidth="1"/>
    <col min="26" max="26" width="3.8515625" style="0" customWidth="1"/>
    <col min="27" max="27" width="6.28125" style="0" bestFit="1" customWidth="1"/>
    <col min="28" max="28" width="3.28125" style="0" bestFit="1" customWidth="1"/>
    <col min="29" max="29" width="7.8515625" style="0" customWidth="1"/>
  </cols>
  <sheetData>
    <row r="1" spans="1:29" ht="45.75" customHeight="1">
      <c r="A1" s="1" t="s">
        <v>0</v>
      </c>
      <c r="B1" s="1" t="s">
        <v>1</v>
      </c>
      <c r="C1" s="1" t="s">
        <v>2</v>
      </c>
      <c r="D1" s="2" t="s">
        <v>3</v>
      </c>
      <c r="E1" s="4" t="s">
        <v>18</v>
      </c>
      <c r="F1" s="4" t="s">
        <v>107</v>
      </c>
      <c r="G1" s="4" t="s">
        <v>123</v>
      </c>
      <c r="H1" s="4" t="s">
        <v>11</v>
      </c>
      <c r="I1" s="4" t="s">
        <v>121</v>
      </c>
      <c r="J1" s="4" t="s">
        <v>144</v>
      </c>
      <c r="K1" s="4" t="s">
        <v>13</v>
      </c>
      <c r="L1" s="4" t="s">
        <v>122</v>
      </c>
      <c r="M1" s="4" t="s">
        <v>65</v>
      </c>
      <c r="N1" s="4" t="s">
        <v>14</v>
      </c>
      <c r="O1" s="71" t="s">
        <v>82</v>
      </c>
      <c r="P1" s="75" t="s">
        <v>15</v>
      </c>
      <c r="Q1" s="4" t="s">
        <v>101</v>
      </c>
      <c r="R1" s="4" t="s">
        <v>102</v>
      </c>
      <c r="S1" s="4" t="s">
        <v>124</v>
      </c>
      <c r="T1" s="4" t="s">
        <v>103</v>
      </c>
      <c r="U1" s="4" t="s">
        <v>71</v>
      </c>
      <c r="V1" s="4" t="s">
        <v>135</v>
      </c>
      <c r="W1" s="4" t="s">
        <v>106</v>
      </c>
      <c r="X1" s="4" t="s">
        <v>78</v>
      </c>
      <c r="Y1" s="4" t="s">
        <v>17</v>
      </c>
      <c r="Z1" s="71" t="s">
        <v>100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112</v>
      </c>
      <c r="B2" s="8"/>
      <c r="C2" s="15"/>
      <c r="D2" s="9"/>
      <c r="E2" s="10"/>
      <c r="F2" s="11">
        <v>17</v>
      </c>
      <c r="G2" s="11">
        <v>12</v>
      </c>
      <c r="H2" s="11">
        <v>16</v>
      </c>
      <c r="I2" s="11"/>
      <c r="J2" s="11">
        <v>13</v>
      </c>
      <c r="K2" s="11">
        <v>10</v>
      </c>
      <c r="L2" s="11"/>
      <c r="M2" s="11"/>
      <c r="N2" s="11"/>
      <c r="O2" s="72"/>
      <c r="P2" s="76"/>
      <c r="Q2" s="11"/>
      <c r="R2" s="11"/>
      <c r="S2" s="11"/>
      <c r="T2" s="11"/>
      <c r="U2" s="11"/>
      <c r="V2" s="11"/>
      <c r="W2" s="11"/>
      <c r="X2" s="12"/>
      <c r="Y2" s="12"/>
      <c r="Z2" s="12"/>
      <c r="AA2" s="13">
        <f aca="true" t="shared" si="0" ref="AA2:AA17">SUM(E2:Z2)</f>
        <v>68</v>
      </c>
      <c r="AB2" s="5">
        <f aca="true" t="shared" si="1" ref="AB2:AB14">COUNT(E2:Z2)</f>
        <v>5</v>
      </c>
      <c r="AC2" s="14">
        <f aca="true" t="shared" si="2" ref="AC2:AC17">AA2/COUNT(E2:Z2)</f>
        <v>13.6</v>
      </c>
    </row>
    <row r="3" spans="1:29" ht="15" customHeight="1">
      <c r="A3" s="7" t="s">
        <v>111</v>
      </c>
      <c r="B3" s="8"/>
      <c r="C3" s="8"/>
      <c r="D3" s="9"/>
      <c r="E3" s="10"/>
      <c r="F3" s="11">
        <v>14</v>
      </c>
      <c r="G3" s="11">
        <v>17</v>
      </c>
      <c r="H3" s="11">
        <v>8</v>
      </c>
      <c r="I3" s="11"/>
      <c r="J3" s="11">
        <v>18</v>
      </c>
      <c r="K3" s="11">
        <v>12</v>
      </c>
      <c r="L3" s="11"/>
      <c r="M3" s="11">
        <v>16</v>
      </c>
      <c r="N3" s="11"/>
      <c r="O3" s="72"/>
      <c r="P3" s="76"/>
      <c r="Q3" s="11">
        <v>5</v>
      </c>
      <c r="R3" s="11"/>
      <c r="S3" s="11">
        <v>12</v>
      </c>
      <c r="T3" s="11"/>
      <c r="U3" s="11">
        <v>8</v>
      </c>
      <c r="V3" s="11">
        <v>15</v>
      </c>
      <c r="W3" s="11"/>
      <c r="X3" s="12">
        <v>13</v>
      </c>
      <c r="Y3" s="12"/>
      <c r="Z3" s="12"/>
      <c r="AA3" s="13">
        <f t="shared" si="0"/>
        <v>138</v>
      </c>
      <c r="AB3" s="5">
        <f t="shared" si="1"/>
        <v>11</v>
      </c>
      <c r="AC3" s="14">
        <f t="shared" si="2"/>
        <v>12.545454545454545</v>
      </c>
    </row>
    <row r="4" spans="1:29" ht="15" customHeight="1">
      <c r="A4" s="7" t="s">
        <v>110</v>
      </c>
      <c r="B4" s="8"/>
      <c r="C4" s="8"/>
      <c r="D4" s="9"/>
      <c r="E4" s="10"/>
      <c r="F4" s="11">
        <v>8</v>
      </c>
      <c r="G4" s="11">
        <v>14</v>
      </c>
      <c r="H4" s="11">
        <v>23</v>
      </c>
      <c r="I4" s="11"/>
      <c r="J4" s="11">
        <v>8</v>
      </c>
      <c r="K4" s="11">
        <v>8</v>
      </c>
      <c r="L4" s="11"/>
      <c r="M4" s="11"/>
      <c r="N4" s="11"/>
      <c r="O4" s="72"/>
      <c r="P4" s="76"/>
      <c r="Q4" s="11">
        <v>11</v>
      </c>
      <c r="R4" s="11"/>
      <c r="S4" s="11"/>
      <c r="T4" s="11"/>
      <c r="U4" s="11">
        <v>15</v>
      </c>
      <c r="V4" s="11">
        <v>4</v>
      </c>
      <c r="W4" s="11"/>
      <c r="X4" s="12"/>
      <c r="Y4" s="12"/>
      <c r="Z4" s="12"/>
      <c r="AA4" s="13">
        <f t="shared" si="0"/>
        <v>91</v>
      </c>
      <c r="AB4" s="5">
        <f t="shared" si="1"/>
        <v>8</v>
      </c>
      <c r="AC4" s="14">
        <f t="shared" si="2"/>
        <v>11.375</v>
      </c>
    </row>
    <row r="5" spans="1:29" ht="15" customHeight="1">
      <c r="A5" s="7" t="s">
        <v>113</v>
      </c>
      <c r="B5" s="8"/>
      <c r="C5" s="8"/>
      <c r="D5" s="9"/>
      <c r="E5" s="10"/>
      <c r="F5" s="11">
        <v>14</v>
      </c>
      <c r="G5" s="11">
        <v>3</v>
      </c>
      <c r="H5" s="11">
        <v>9</v>
      </c>
      <c r="I5" s="11"/>
      <c r="J5" s="11">
        <v>12</v>
      </c>
      <c r="K5" s="11">
        <v>10</v>
      </c>
      <c r="L5" s="11"/>
      <c r="M5" s="11">
        <v>7</v>
      </c>
      <c r="N5" s="11"/>
      <c r="O5" s="72"/>
      <c r="P5" s="76"/>
      <c r="Q5" s="11">
        <v>15</v>
      </c>
      <c r="R5" s="11"/>
      <c r="S5" s="11">
        <v>9</v>
      </c>
      <c r="T5" s="11"/>
      <c r="U5" s="11">
        <v>22</v>
      </c>
      <c r="V5" s="11">
        <v>9</v>
      </c>
      <c r="W5" s="11"/>
      <c r="X5" s="12">
        <v>15</v>
      </c>
      <c r="Y5" s="12"/>
      <c r="Z5" s="12"/>
      <c r="AA5" s="13">
        <f t="shared" si="0"/>
        <v>125</v>
      </c>
      <c r="AB5" s="5">
        <f t="shared" si="1"/>
        <v>11</v>
      </c>
      <c r="AC5" s="14">
        <f t="shared" si="2"/>
        <v>11.363636363636363</v>
      </c>
    </row>
    <row r="6" spans="1:29" ht="15" customHeight="1">
      <c r="A6" s="7" t="s">
        <v>138</v>
      </c>
      <c r="B6" s="8"/>
      <c r="C6" s="8"/>
      <c r="D6" s="9"/>
      <c r="E6" s="10"/>
      <c r="F6" s="11"/>
      <c r="G6" s="11"/>
      <c r="H6" s="11">
        <v>13</v>
      </c>
      <c r="I6" s="11"/>
      <c r="J6" s="11">
        <v>9</v>
      </c>
      <c r="K6" s="11">
        <v>0</v>
      </c>
      <c r="L6" s="11"/>
      <c r="M6" s="11"/>
      <c r="N6" s="11"/>
      <c r="O6" s="72"/>
      <c r="P6" s="76"/>
      <c r="Q6" s="11">
        <v>14</v>
      </c>
      <c r="R6" s="11"/>
      <c r="S6" s="11">
        <v>11</v>
      </c>
      <c r="T6" s="11"/>
      <c r="U6" s="11"/>
      <c r="V6" s="11"/>
      <c r="W6" s="11"/>
      <c r="X6" s="12"/>
      <c r="Y6" s="12"/>
      <c r="Z6" s="12"/>
      <c r="AA6" s="13">
        <f t="shared" si="0"/>
        <v>47</v>
      </c>
      <c r="AB6" s="5">
        <f t="shared" si="1"/>
        <v>5</v>
      </c>
      <c r="AC6" s="14">
        <f t="shared" si="2"/>
        <v>9.4</v>
      </c>
    </row>
    <row r="7" spans="1:29" ht="15" customHeight="1">
      <c r="A7" s="7" t="s">
        <v>176</v>
      </c>
      <c r="B7" s="8"/>
      <c r="C7" s="8"/>
      <c r="D7" s="9"/>
      <c r="E7" s="10"/>
      <c r="F7" s="11"/>
      <c r="G7" s="11"/>
      <c r="H7" s="11"/>
      <c r="I7" s="11"/>
      <c r="J7" s="11"/>
      <c r="K7" s="11"/>
      <c r="L7" s="11"/>
      <c r="M7" s="11">
        <v>13</v>
      </c>
      <c r="N7" s="11"/>
      <c r="O7" s="72"/>
      <c r="P7" s="76"/>
      <c r="Q7" s="11">
        <v>5</v>
      </c>
      <c r="R7" s="11"/>
      <c r="S7" s="11">
        <v>10</v>
      </c>
      <c r="T7" s="11"/>
      <c r="U7" s="11">
        <v>8</v>
      </c>
      <c r="V7" s="11">
        <v>4</v>
      </c>
      <c r="W7" s="11"/>
      <c r="X7" s="12">
        <v>3</v>
      </c>
      <c r="Y7" s="12"/>
      <c r="Z7" s="12"/>
      <c r="AA7" s="13">
        <f t="shared" si="0"/>
        <v>43</v>
      </c>
      <c r="AB7" s="5">
        <f t="shared" si="1"/>
        <v>6</v>
      </c>
      <c r="AC7" s="14">
        <f t="shared" si="2"/>
        <v>7.166666666666667</v>
      </c>
    </row>
    <row r="8" spans="1:29" ht="15" customHeight="1">
      <c r="A8" s="7" t="s">
        <v>170</v>
      </c>
      <c r="B8" s="8"/>
      <c r="C8" s="8"/>
      <c r="D8" s="9"/>
      <c r="E8" s="10"/>
      <c r="F8" s="11"/>
      <c r="G8" s="11">
        <v>6</v>
      </c>
      <c r="H8" s="11">
        <v>6</v>
      </c>
      <c r="I8" s="11"/>
      <c r="J8" s="11"/>
      <c r="K8" s="11">
        <v>5</v>
      </c>
      <c r="L8" s="11"/>
      <c r="M8" s="11">
        <v>11</v>
      </c>
      <c r="N8" s="11"/>
      <c r="O8" s="72"/>
      <c r="P8" s="76"/>
      <c r="Q8" s="11"/>
      <c r="R8" s="11"/>
      <c r="S8" s="11"/>
      <c r="T8" s="11"/>
      <c r="U8" s="11">
        <v>2</v>
      </c>
      <c r="V8" s="11">
        <v>12</v>
      </c>
      <c r="W8" s="11"/>
      <c r="X8" s="12">
        <v>7</v>
      </c>
      <c r="Y8" s="12"/>
      <c r="Z8" s="12"/>
      <c r="AA8" s="13">
        <f t="shared" si="0"/>
        <v>49</v>
      </c>
      <c r="AB8" s="5">
        <f t="shared" si="1"/>
        <v>7</v>
      </c>
      <c r="AC8" s="14">
        <f t="shared" si="2"/>
        <v>7</v>
      </c>
    </row>
    <row r="9" spans="1:29" ht="15" customHeight="1">
      <c r="A9" s="7" t="s">
        <v>175</v>
      </c>
      <c r="B9" s="8"/>
      <c r="C9" s="8"/>
      <c r="D9" s="9"/>
      <c r="E9" s="10"/>
      <c r="F9" s="11"/>
      <c r="G9" s="11"/>
      <c r="H9" s="11"/>
      <c r="I9" s="11"/>
      <c r="J9" s="11"/>
      <c r="K9" s="11"/>
      <c r="L9" s="11"/>
      <c r="M9" s="11">
        <v>5</v>
      </c>
      <c r="N9" s="11"/>
      <c r="O9" s="72"/>
      <c r="P9" s="76"/>
      <c r="Q9" s="11">
        <v>8</v>
      </c>
      <c r="R9" s="11"/>
      <c r="S9" s="11">
        <v>6</v>
      </c>
      <c r="T9" s="11"/>
      <c r="U9" s="11">
        <v>1</v>
      </c>
      <c r="V9" s="11">
        <v>9</v>
      </c>
      <c r="W9" s="11"/>
      <c r="X9" s="12">
        <v>5</v>
      </c>
      <c r="Y9" s="12"/>
      <c r="Z9" s="12"/>
      <c r="AA9" s="13">
        <f t="shared" si="0"/>
        <v>34</v>
      </c>
      <c r="AB9" s="5">
        <f t="shared" si="1"/>
        <v>6</v>
      </c>
      <c r="AC9" s="14">
        <f t="shared" si="2"/>
        <v>5.666666666666667</v>
      </c>
    </row>
    <row r="10" spans="1:29" ht="15" customHeight="1">
      <c r="A10" s="7" t="s">
        <v>108</v>
      </c>
      <c r="B10" s="8"/>
      <c r="C10" s="15"/>
      <c r="D10" s="9"/>
      <c r="E10" s="10"/>
      <c r="F10" s="11">
        <v>11</v>
      </c>
      <c r="G10" s="11">
        <v>12</v>
      </c>
      <c r="H10" s="11">
        <v>0</v>
      </c>
      <c r="I10" s="11"/>
      <c r="J10" s="11">
        <v>6</v>
      </c>
      <c r="K10" s="11">
        <v>6</v>
      </c>
      <c r="L10" s="11"/>
      <c r="M10" s="11">
        <v>2</v>
      </c>
      <c r="N10" s="11"/>
      <c r="O10" s="72"/>
      <c r="P10" s="76"/>
      <c r="Q10" s="11"/>
      <c r="R10" s="11"/>
      <c r="S10" s="11"/>
      <c r="T10" s="11"/>
      <c r="U10" s="11">
        <v>2</v>
      </c>
      <c r="V10" s="11"/>
      <c r="W10" s="11"/>
      <c r="X10" s="12"/>
      <c r="Y10" s="12"/>
      <c r="Z10" s="12"/>
      <c r="AA10" s="13">
        <f t="shared" si="0"/>
        <v>39</v>
      </c>
      <c r="AB10" s="5">
        <f t="shared" si="1"/>
        <v>7</v>
      </c>
      <c r="AC10" s="14">
        <f t="shared" si="2"/>
        <v>5.571428571428571</v>
      </c>
    </row>
    <row r="11" spans="1:29" ht="15" customHeight="1">
      <c r="A11" s="7" t="s">
        <v>109</v>
      </c>
      <c r="B11" s="8"/>
      <c r="C11" s="15"/>
      <c r="D11" s="9"/>
      <c r="E11" s="10"/>
      <c r="F11" s="16">
        <v>9</v>
      </c>
      <c r="G11" s="11">
        <v>4</v>
      </c>
      <c r="H11" s="11">
        <v>9</v>
      </c>
      <c r="I11" s="16"/>
      <c r="J11" s="11">
        <v>5</v>
      </c>
      <c r="K11" s="11">
        <v>2</v>
      </c>
      <c r="L11" s="11"/>
      <c r="M11" s="16">
        <v>2</v>
      </c>
      <c r="N11" s="11"/>
      <c r="O11" s="72"/>
      <c r="P11" s="76"/>
      <c r="Q11" s="16">
        <v>4</v>
      </c>
      <c r="R11" s="11"/>
      <c r="S11" s="11">
        <v>7</v>
      </c>
      <c r="T11" s="11"/>
      <c r="U11" s="11">
        <v>1</v>
      </c>
      <c r="V11" s="11">
        <v>7</v>
      </c>
      <c r="W11" s="11"/>
      <c r="X11" s="12"/>
      <c r="Y11" s="12"/>
      <c r="Z11" s="12"/>
      <c r="AA11" s="13">
        <f t="shared" si="0"/>
        <v>50</v>
      </c>
      <c r="AB11" s="5">
        <f t="shared" si="1"/>
        <v>10</v>
      </c>
      <c r="AC11" s="14">
        <f t="shared" si="2"/>
        <v>5</v>
      </c>
    </row>
    <row r="12" spans="1:29" ht="15" customHeight="1">
      <c r="A12" s="7" t="s">
        <v>174</v>
      </c>
      <c r="B12" s="8"/>
      <c r="C12" s="8"/>
      <c r="D12" s="9"/>
      <c r="E12" s="10"/>
      <c r="F12" s="11"/>
      <c r="G12" s="11"/>
      <c r="H12" s="11"/>
      <c r="I12" s="11"/>
      <c r="J12" s="11"/>
      <c r="K12" s="11">
        <v>6</v>
      </c>
      <c r="L12" s="11"/>
      <c r="M12" s="11"/>
      <c r="N12" s="11"/>
      <c r="O12" s="72"/>
      <c r="P12" s="76"/>
      <c r="Q12" s="11">
        <v>6</v>
      </c>
      <c r="R12" s="11"/>
      <c r="S12" s="11"/>
      <c r="T12" s="11"/>
      <c r="U12" s="11"/>
      <c r="V12" s="11"/>
      <c r="W12" s="11"/>
      <c r="X12" s="12">
        <v>2</v>
      </c>
      <c r="Y12" s="12"/>
      <c r="Z12" s="12"/>
      <c r="AA12" s="13">
        <f t="shared" si="0"/>
        <v>14</v>
      </c>
      <c r="AB12" s="5">
        <f t="shared" si="1"/>
        <v>3</v>
      </c>
      <c r="AC12" s="14">
        <f t="shared" si="2"/>
        <v>4.666666666666667</v>
      </c>
    </row>
    <row r="13" spans="1:29" ht="15" customHeight="1">
      <c r="A13" s="7" t="s">
        <v>139</v>
      </c>
      <c r="B13" s="8"/>
      <c r="C13" s="8"/>
      <c r="D13" s="9"/>
      <c r="E13" s="10"/>
      <c r="F13" s="11"/>
      <c r="G13" s="11">
        <v>6</v>
      </c>
      <c r="H13" s="11">
        <v>0</v>
      </c>
      <c r="I13" s="11"/>
      <c r="J13" s="11"/>
      <c r="K13" s="11"/>
      <c r="L13" s="11"/>
      <c r="M13" s="11">
        <v>4</v>
      </c>
      <c r="N13" s="11"/>
      <c r="O13" s="72"/>
      <c r="P13" s="76"/>
      <c r="Q13" s="11"/>
      <c r="R13" s="11"/>
      <c r="S13" s="11">
        <v>6</v>
      </c>
      <c r="T13" s="11"/>
      <c r="U13" s="11"/>
      <c r="V13" s="11"/>
      <c r="W13" s="11"/>
      <c r="X13" s="12">
        <v>4</v>
      </c>
      <c r="Y13" s="12"/>
      <c r="Z13" s="12"/>
      <c r="AA13" s="13">
        <f t="shared" si="0"/>
        <v>20</v>
      </c>
      <c r="AB13" s="5">
        <f t="shared" si="1"/>
        <v>5</v>
      </c>
      <c r="AC13" s="14">
        <f t="shared" si="2"/>
        <v>4</v>
      </c>
    </row>
    <row r="14" spans="1:29" ht="15" customHeight="1">
      <c r="A14" s="7" t="s">
        <v>193</v>
      </c>
      <c r="B14" s="8"/>
      <c r="C14" s="8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72"/>
      <c r="P14" s="76"/>
      <c r="Q14" s="11"/>
      <c r="R14" s="11"/>
      <c r="S14" s="11">
        <v>2</v>
      </c>
      <c r="T14" s="11"/>
      <c r="U14" s="11">
        <v>3</v>
      </c>
      <c r="V14" s="11">
        <v>2</v>
      </c>
      <c r="W14" s="11"/>
      <c r="X14" s="12">
        <v>8</v>
      </c>
      <c r="Y14" s="12"/>
      <c r="Z14" s="12"/>
      <c r="AA14" s="13">
        <f t="shared" si="0"/>
        <v>15</v>
      </c>
      <c r="AB14" s="5">
        <f t="shared" si="1"/>
        <v>4</v>
      </c>
      <c r="AC14" s="14">
        <f t="shared" si="2"/>
        <v>3.75</v>
      </c>
    </row>
    <row r="15" spans="1:29" ht="15" customHeight="1">
      <c r="A15" s="17" t="s">
        <v>6</v>
      </c>
      <c r="B15" s="60" t="e">
        <f>2004-(SUM(B2:B14)/COUNT(B2:B14))</f>
        <v>#DIV/0!</v>
      </c>
      <c r="C15" s="59" t="e">
        <f>SUM(C2:C14)/COUNT(C2:C14)</f>
        <v>#DIV/0!</v>
      </c>
      <c r="D15" s="17"/>
      <c r="E15" s="18">
        <v>68</v>
      </c>
      <c r="F15" s="18">
        <f>SUM(F2:F14)</f>
        <v>73</v>
      </c>
      <c r="G15" s="18">
        <f>SUM(G2:G14)</f>
        <v>74</v>
      </c>
      <c r="H15" s="18">
        <f>SUM(H2:H14)</f>
        <v>84</v>
      </c>
      <c r="I15" s="18">
        <v>84</v>
      </c>
      <c r="J15" s="18">
        <f>SUM(J2:J14)</f>
        <v>71</v>
      </c>
      <c r="K15" s="18">
        <f>SUM(K2:K14)</f>
        <v>59</v>
      </c>
      <c r="L15" s="18">
        <v>63</v>
      </c>
      <c r="M15" s="18">
        <f>SUM(M2:M14)</f>
        <v>60</v>
      </c>
      <c r="N15" s="18">
        <v>77</v>
      </c>
      <c r="O15" s="74">
        <v>81</v>
      </c>
      <c r="P15" s="77">
        <v>66</v>
      </c>
      <c r="Q15" s="18">
        <f>SUM(Q2:Q14)</f>
        <v>68</v>
      </c>
      <c r="R15" s="18">
        <v>79</v>
      </c>
      <c r="S15" s="18">
        <f>SUM(S2:S14)</f>
        <v>63</v>
      </c>
      <c r="T15" s="18">
        <v>85</v>
      </c>
      <c r="U15" s="18">
        <f>SUM(U2:U14)</f>
        <v>62</v>
      </c>
      <c r="V15" s="18">
        <f>SUM(V2:V14)</f>
        <v>62</v>
      </c>
      <c r="W15" s="18">
        <v>68</v>
      </c>
      <c r="X15" s="18">
        <f>SUM(X2:X14)</f>
        <v>57</v>
      </c>
      <c r="Y15" s="18">
        <v>60</v>
      </c>
      <c r="Z15" s="18">
        <v>77</v>
      </c>
      <c r="AA15" s="18">
        <f t="shared" si="0"/>
        <v>1541</v>
      </c>
      <c r="AB15" s="18"/>
      <c r="AC15" s="19">
        <f t="shared" si="2"/>
        <v>70.04545454545455</v>
      </c>
    </row>
    <row r="16" spans="1:29" ht="12.75">
      <c r="A16" s="20" t="s">
        <v>7</v>
      </c>
      <c r="B16" s="20"/>
      <c r="C16" s="20"/>
      <c r="D16" s="20"/>
      <c r="E16" s="20">
        <v>88</v>
      </c>
      <c r="F16" s="20">
        <v>86</v>
      </c>
      <c r="G16" s="20">
        <v>87</v>
      </c>
      <c r="H16" s="20">
        <v>101</v>
      </c>
      <c r="I16" s="20">
        <v>106</v>
      </c>
      <c r="J16" s="20">
        <v>85</v>
      </c>
      <c r="K16" s="20">
        <v>77</v>
      </c>
      <c r="L16" s="20">
        <v>77</v>
      </c>
      <c r="M16" s="20">
        <v>82</v>
      </c>
      <c r="N16" s="20">
        <v>51</v>
      </c>
      <c r="O16" s="65">
        <v>72</v>
      </c>
      <c r="P16" s="69">
        <v>57</v>
      </c>
      <c r="Q16" s="20">
        <v>78</v>
      </c>
      <c r="R16" s="20">
        <v>92</v>
      </c>
      <c r="S16" s="20">
        <v>81</v>
      </c>
      <c r="T16" s="20">
        <v>80</v>
      </c>
      <c r="U16" s="20">
        <v>80</v>
      </c>
      <c r="V16" s="20">
        <v>81</v>
      </c>
      <c r="W16" s="20">
        <v>93</v>
      </c>
      <c r="X16" s="20">
        <v>69</v>
      </c>
      <c r="Y16" s="20">
        <v>71</v>
      </c>
      <c r="Z16" s="20">
        <v>91</v>
      </c>
      <c r="AA16" s="18">
        <f t="shared" si="0"/>
        <v>1785</v>
      </c>
      <c r="AB16" s="18"/>
      <c r="AC16" s="19">
        <f t="shared" si="2"/>
        <v>81.13636363636364</v>
      </c>
    </row>
    <row r="17" spans="1:29" ht="12.75">
      <c r="A17" s="20" t="s">
        <v>8</v>
      </c>
      <c r="B17" s="20"/>
      <c r="C17" s="20"/>
      <c r="D17" s="20"/>
      <c r="E17" s="21">
        <f aca="true" t="shared" si="3" ref="E17:Z17">E15-E16</f>
        <v>-20</v>
      </c>
      <c r="F17" s="21">
        <f t="shared" si="3"/>
        <v>-13</v>
      </c>
      <c r="G17" s="21">
        <f t="shared" si="3"/>
        <v>-13</v>
      </c>
      <c r="H17" s="21">
        <f t="shared" si="3"/>
        <v>-17</v>
      </c>
      <c r="I17" s="21">
        <f t="shared" si="3"/>
        <v>-22</v>
      </c>
      <c r="J17" s="21">
        <f t="shared" si="3"/>
        <v>-14</v>
      </c>
      <c r="K17" s="21">
        <f t="shared" si="3"/>
        <v>-18</v>
      </c>
      <c r="L17" s="21">
        <f t="shared" si="3"/>
        <v>-14</v>
      </c>
      <c r="M17" s="21">
        <f t="shared" si="3"/>
        <v>-22</v>
      </c>
      <c r="N17" s="21">
        <f t="shared" si="3"/>
        <v>26</v>
      </c>
      <c r="O17" s="100">
        <f t="shared" si="3"/>
        <v>9</v>
      </c>
      <c r="P17" s="70">
        <f t="shared" si="3"/>
        <v>9</v>
      </c>
      <c r="Q17" s="21">
        <f t="shared" si="3"/>
        <v>-10</v>
      </c>
      <c r="R17" s="21">
        <f t="shared" si="3"/>
        <v>-13</v>
      </c>
      <c r="S17" s="21">
        <f t="shared" si="3"/>
        <v>-18</v>
      </c>
      <c r="T17" s="21">
        <f t="shared" si="3"/>
        <v>5</v>
      </c>
      <c r="U17" s="21">
        <f t="shared" si="3"/>
        <v>-18</v>
      </c>
      <c r="V17" s="21">
        <f t="shared" si="3"/>
        <v>-19</v>
      </c>
      <c r="W17" s="21">
        <f t="shared" si="3"/>
        <v>-25</v>
      </c>
      <c r="X17" s="21">
        <f t="shared" si="3"/>
        <v>-12</v>
      </c>
      <c r="Y17" s="21">
        <f t="shared" si="3"/>
        <v>-11</v>
      </c>
      <c r="Z17" s="21">
        <f t="shared" si="3"/>
        <v>-14</v>
      </c>
      <c r="AA17" s="23">
        <f t="shared" si="0"/>
        <v>-244</v>
      </c>
      <c r="AB17" s="23"/>
      <c r="AC17" s="24">
        <f t="shared" si="2"/>
        <v>-11.090909090909092</v>
      </c>
    </row>
  </sheetData>
  <conditionalFormatting sqref="E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18"/>
  <sheetViews>
    <sheetView workbookViewId="0" topLeftCell="A1">
      <pane xSplit="4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4.00390625" style="0" bestFit="1" customWidth="1"/>
    <col min="2" max="4" width="4.8515625" style="0" bestFit="1" customWidth="1"/>
    <col min="5" max="5" width="5.140625" style="0" customWidth="1"/>
    <col min="6" max="6" width="3.7109375" style="0" customWidth="1"/>
    <col min="7" max="7" width="5.28125" style="0" customWidth="1"/>
    <col min="8" max="8" width="3.7109375" style="0" bestFit="1" customWidth="1"/>
    <col min="9" max="9" width="5.140625" style="0" customWidth="1"/>
    <col min="10" max="10" width="4.57421875" style="0" bestFit="1" customWidth="1"/>
    <col min="11" max="11" width="4.7109375" style="0" customWidth="1"/>
    <col min="12" max="13" width="5.28125" style="0" customWidth="1"/>
    <col min="14" max="14" width="4.28125" style="0" customWidth="1"/>
    <col min="15" max="15" width="5.140625" style="0" customWidth="1"/>
    <col min="16" max="16" width="4.140625" style="0" customWidth="1"/>
    <col min="17" max="17" width="5.140625" style="0" customWidth="1"/>
    <col min="18" max="18" width="3.57421875" style="0" customWidth="1"/>
    <col min="19" max="19" width="5.140625" style="0" customWidth="1"/>
    <col min="20" max="20" width="4.00390625" style="0" customWidth="1"/>
    <col min="21" max="22" width="5.140625" style="0" customWidth="1"/>
    <col min="23" max="23" width="5.00390625" style="0" bestFit="1" customWidth="1"/>
    <col min="24" max="24" width="5.28125" style="0" customWidth="1"/>
    <col min="25" max="25" width="5.140625" style="0" customWidth="1"/>
    <col min="26" max="26" width="4.0039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  <col min="30" max="30" width="9.7109375" style="0" customWidth="1"/>
  </cols>
  <sheetData>
    <row r="1" spans="1:29" ht="48" customHeight="1">
      <c r="A1" s="1" t="s">
        <v>9</v>
      </c>
      <c r="B1" s="1" t="s">
        <v>1</v>
      </c>
      <c r="C1" s="1" t="s">
        <v>2</v>
      </c>
      <c r="D1" s="2" t="s">
        <v>3</v>
      </c>
      <c r="E1" s="38" t="s">
        <v>78</v>
      </c>
      <c r="F1" s="25" t="s">
        <v>106</v>
      </c>
      <c r="G1" s="25" t="s">
        <v>135</v>
      </c>
      <c r="H1" s="25" t="s">
        <v>17</v>
      </c>
      <c r="I1" s="25" t="s">
        <v>82</v>
      </c>
      <c r="J1" s="4" t="s">
        <v>104</v>
      </c>
      <c r="K1" s="4" t="s">
        <v>121</v>
      </c>
      <c r="L1" s="4" t="s">
        <v>102</v>
      </c>
      <c r="M1" s="4" t="s">
        <v>15</v>
      </c>
      <c r="N1" s="4" t="s">
        <v>101</v>
      </c>
      <c r="O1" s="71" t="s">
        <v>11</v>
      </c>
      <c r="P1" s="66" t="s">
        <v>65</v>
      </c>
      <c r="Q1" s="25" t="s">
        <v>190</v>
      </c>
      <c r="R1" s="25" t="s">
        <v>13</v>
      </c>
      <c r="S1" s="25" t="s">
        <v>14</v>
      </c>
      <c r="T1" s="25" t="s">
        <v>100</v>
      </c>
      <c r="U1" s="4" t="s">
        <v>134</v>
      </c>
      <c r="V1" s="4" t="s">
        <v>103</v>
      </c>
      <c r="W1" s="4" t="s">
        <v>99</v>
      </c>
      <c r="X1" s="4" t="s">
        <v>18</v>
      </c>
      <c r="Y1" s="4" t="s">
        <v>107</v>
      </c>
      <c r="Z1" s="71" t="s">
        <v>91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55</v>
      </c>
      <c r="B2" s="26">
        <v>1976</v>
      </c>
      <c r="C2" s="61">
        <v>1.9</v>
      </c>
      <c r="D2" s="58" t="s">
        <v>45</v>
      </c>
      <c r="E2" s="43">
        <v>17</v>
      </c>
      <c r="F2" s="28"/>
      <c r="G2" s="28">
        <v>18</v>
      </c>
      <c r="H2" s="28">
        <v>18</v>
      </c>
      <c r="I2" s="28">
        <v>25</v>
      </c>
      <c r="J2" s="12">
        <v>19</v>
      </c>
      <c r="K2" s="12">
        <v>16</v>
      </c>
      <c r="L2" s="12">
        <v>19</v>
      </c>
      <c r="M2" s="12">
        <v>20</v>
      </c>
      <c r="N2" s="12">
        <v>16</v>
      </c>
      <c r="O2" s="44">
        <v>9</v>
      </c>
      <c r="P2" s="79">
        <v>5</v>
      </c>
      <c r="Q2" s="12">
        <v>8</v>
      </c>
      <c r="R2" s="12">
        <v>18</v>
      </c>
      <c r="S2" s="12" t="s">
        <v>149</v>
      </c>
      <c r="T2" s="12" t="s">
        <v>149</v>
      </c>
      <c r="U2" s="12" t="s">
        <v>149</v>
      </c>
      <c r="V2" s="12">
        <v>25</v>
      </c>
      <c r="W2" s="12">
        <v>15</v>
      </c>
      <c r="X2" s="12">
        <v>8</v>
      </c>
      <c r="Y2" s="12">
        <v>7</v>
      </c>
      <c r="Z2" s="12">
        <v>3</v>
      </c>
      <c r="AA2" s="39">
        <f aca="true" t="shared" si="0" ref="AA2:AA18">SUM(E2:Z2)</f>
        <v>266</v>
      </c>
      <c r="AB2" s="5">
        <f aca="true" t="shared" si="1" ref="AB2:AB15">COUNT(E2:Z2)</f>
        <v>18</v>
      </c>
      <c r="AC2" s="40">
        <f aca="true" t="shared" si="2" ref="AC2:AC18">AA2/COUNT(E2:Z2)</f>
        <v>14.777777777777779</v>
      </c>
    </row>
    <row r="3" spans="1:29" ht="15" customHeight="1">
      <c r="A3" s="7" t="s">
        <v>54</v>
      </c>
      <c r="B3" s="26">
        <v>1980</v>
      </c>
      <c r="C3" s="26">
        <v>1.78</v>
      </c>
      <c r="D3" s="58" t="s">
        <v>47</v>
      </c>
      <c r="E3" s="43" t="s">
        <v>12</v>
      </c>
      <c r="F3" s="28"/>
      <c r="G3" s="28">
        <v>9</v>
      </c>
      <c r="H3" s="28">
        <v>3</v>
      </c>
      <c r="I3" s="28">
        <v>3</v>
      </c>
      <c r="J3" s="12" t="s">
        <v>12</v>
      </c>
      <c r="K3" s="12" t="s">
        <v>12</v>
      </c>
      <c r="L3" s="12" t="s">
        <v>12</v>
      </c>
      <c r="M3" s="12" t="s">
        <v>12</v>
      </c>
      <c r="N3" s="12">
        <v>17</v>
      </c>
      <c r="O3" s="44">
        <v>29</v>
      </c>
      <c r="P3" s="79">
        <v>13</v>
      </c>
      <c r="Q3" s="12">
        <v>30</v>
      </c>
      <c r="R3" s="12">
        <v>6</v>
      </c>
      <c r="S3" s="12">
        <v>8</v>
      </c>
      <c r="T3" s="12"/>
      <c r="U3" s="12">
        <v>6</v>
      </c>
      <c r="V3" s="12">
        <v>9</v>
      </c>
      <c r="W3" s="12">
        <v>16</v>
      </c>
      <c r="X3" s="12">
        <v>16</v>
      </c>
      <c r="Y3" s="12">
        <v>11</v>
      </c>
      <c r="Z3" s="12">
        <v>32</v>
      </c>
      <c r="AA3" s="39">
        <f t="shared" si="0"/>
        <v>208</v>
      </c>
      <c r="AB3" s="5">
        <f t="shared" si="1"/>
        <v>15</v>
      </c>
      <c r="AC3" s="40">
        <f t="shared" si="2"/>
        <v>13.866666666666667</v>
      </c>
    </row>
    <row r="4" spans="1:29" ht="15" customHeight="1">
      <c r="A4" s="7" t="s">
        <v>52</v>
      </c>
      <c r="B4" s="26">
        <v>1979</v>
      </c>
      <c r="C4" s="26">
        <v>1.98</v>
      </c>
      <c r="D4" s="58" t="s">
        <v>45</v>
      </c>
      <c r="E4" s="43">
        <v>10</v>
      </c>
      <c r="F4" s="28"/>
      <c r="G4" s="28">
        <v>8</v>
      </c>
      <c r="H4" s="28">
        <v>17</v>
      </c>
      <c r="I4" s="28">
        <v>4</v>
      </c>
      <c r="J4" s="28">
        <v>13</v>
      </c>
      <c r="K4" s="28">
        <v>25</v>
      </c>
      <c r="L4" s="28">
        <v>7</v>
      </c>
      <c r="M4" s="28">
        <v>21</v>
      </c>
      <c r="N4" s="12">
        <v>10</v>
      </c>
      <c r="O4" s="44">
        <v>15</v>
      </c>
      <c r="P4" s="79">
        <v>26</v>
      </c>
      <c r="Q4" s="12">
        <v>10</v>
      </c>
      <c r="R4" s="44">
        <v>3</v>
      </c>
      <c r="S4" s="12">
        <v>21</v>
      </c>
      <c r="T4" s="12"/>
      <c r="U4" s="12">
        <v>18</v>
      </c>
      <c r="V4" s="12">
        <v>17</v>
      </c>
      <c r="W4" s="12">
        <v>12</v>
      </c>
      <c r="X4" s="12">
        <v>9</v>
      </c>
      <c r="Y4" s="12">
        <v>11</v>
      </c>
      <c r="Z4" s="45">
        <v>4</v>
      </c>
      <c r="AA4" s="39">
        <f t="shared" si="0"/>
        <v>261</v>
      </c>
      <c r="AB4" s="5">
        <f t="shared" si="1"/>
        <v>20</v>
      </c>
      <c r="AC4" s="40">
        <f t="shared" si="2"/>
        <v>13.05</v>
      </c>
    </row>
    <row r="5" spans="1:29" ht="15" customHeight="1">
      <c r="A5" s="7" t="s">
        <v>48</v>
      </c>
      <c r="B5" s="26">
        <v>1974</v>
      </c>
      <c r="C5" s="61">
        <v>2</v>
      </c>
      <c r="D5" s="58" t="s">
        <v>46</v>
      </c>
      <c r="E5" s="43">
        <v>10</v>
      </c>
      <c r="F5" s="43"/>
      <c r="G5" s="43">
        <v>6</v>
      </c>
      <c r="H5" s="43">
        <v>12</v>
      </c>
      <c r="I5" s="43">
        <v>6</v>
      </c>
      <c r="J5" s="45">
        <v>8</v>
      </c>
      <c r="K5" s="45">
        <v>11</v>
      </c>
      <c r="L5" s="45">
        <v>12</v>
      </c>
      <c r="M5" s="45">
        <v>10</v>
      </c>
      <c r="N5" s="12">
        <v>4</v>
      </c>
      <c r="O5" s="44">
        <v>5</v>
      </c>
      <c r="P5" s="79">
        <v>15</v>
      </c>
      <c r="Q5" s="12">
        <v>5</v>
      </c>
      <c r="R5" s="44">
        <v>8</v>
      </c>
      <c r="S5" s="12">
        <v>19</v>
      </c>
      <c r="T5" s="12"/>
      <c r="U5" s="12">
        <v>17</v>
      </c>
      <c r="V5" s="12">
        <v>1</v>
      </c>
      <c r="W5" s="12">
        <v>13</v>
      </c>
      <c r="X5" s="12">
        <v>14</v>
      </c>
      <c r="Y5" s="12">
        <v>16</v>
      </c>
      <c r="Z5" s="45">
        <v>14</v>
      </c>
      <c r="AA5" s="39">
        <f t="shared" si="0"/>
        <v>206</v>
      </c>
      <c r="AB5" s="5">
        <f t="shared" si="1"/>
        <v>20</v>
      </c>
      <c r="AC5" s="40">
        <f t="shared" si="2"/>
        <v>10.3</v>
      </c>
    </row>
    <row r="6" spans="1:29" ht="15" customHeight="1">
      <c r="A6" s="7" t="s">
        <v>51</v>
      </c>
      <c r="B6" s="26">
        <v>1984</v>
      </c>
      <c r="C6" s="26">
        <v>1.96</v>
      </c>
      <c r="D6" s="58" t="s">
        <v>46</v>
      </c>
      <c r="E6" s="43">
        <v>6</v>
      </c>
      <c r="F6" s="28"/>
      <c r="G6" s="28"/>
      <c r="H6" s="28">
        <v>10</v>
      </c>
      <c r="I6" s="28">
        <v>11</v>
      </c>
      <c r="J6" s="12">
        <v>17</v>
      </c>
      <c r="K6" s="12">
        <v>13</v>
      </c>
      <c r="L6" s="12">
        <v>16</v>
      </c>
      <c r="M6" s="12">
        <v>2</v>
      </c>
      <c r="N6" s="12">
        <v>5</v>
      </c>
      <c r="O6" s="44">
        <v>6</v>
      </c>
      <c r="P6" s="79">
        <v>3</v>
      </c>
      <c r="Q6" s="12">
        <v>4</v>
      </c>
      <c r="R6" s="12">
        <v>11</v>
      </c>
      <c r="S6" s="12" t="s">
        <v>12</v>
      </c>
      <c r="T6" s="12" t="s">
        <v>12</v>
      </c>
      <c r="U6" s="12" t="s">
        <v>12</v>
      </c>
      <c r="V6" s="12" t="s">
        <v>12</v>
      </c>
      <c r="W6" s="12" t="s">
        <v>12</v>
      </c>
      <c r="X6" s="12">
        <v>16</v>
      </c>
      <c r="Y6" s="12">
        <v>10</v>
      </c>
      <c r="Z6" s="12">
        <v>7</v>
      </c>
      <c r="AA6" s="39">
        <f t="shared" si="0"/>
        <v>137</v>
      </c>
      <c r="AB6" s="5">
        <f t="shared" si="1"/>
        <v>15</v>
      </c>
      <c r="AC6" s="40">
        <f t="shared" si="2"/>
        <v>9.133333333333333</v>
      </c>
    </row>
    <row r="7" spans="1:29" ht="15" customHeight="1">
      <c r="A7" s="7" t="s">
        <v>60</v>
      </c>
      <c r="B7" s="26">
        <v>1977</v>
      </c>
      <c r="C7" s="26">
        <v>1.96</v>
      </c>
      <c r="D7" s="58" t="s">
        <v>45</v>
      </c>
      <c r="E7" s="43">
        <v>2</v>
      </c>
      <c r="F7" s="28"/>
      <c r="G7" s="28">
        <v>7</v>
      </c>
      <c r="H7" s="28">
        <v>15</v>
      </c>
      <c r="I7" s="28">
        <v>11</v>
      </c>
      <c r="J7" s="12">
        <v>5</v>
      </c>
      <c r="K7" s="12">
        <v>6</v>
      </c>
      <c r="L7" s="12">
        <v>2</v>
      </c>
      <c r="M7" s="12"/>
      <c r="N7" s="12"/>
      <c r="O7" s="44"/>
      <c r="P7" s="79">
        <v>11</v>
      </c>
      <c r="Q7" s="12">
        <v>2</v>
      </c>
      <c r="R7" s="12">
        <v>5</v>
      </c>
      <c r="S7" s="12">
        <v>11</v>
      </c>
      <c r="T7" s="12"/>
      <c r="U7" s="12">
        <v>8</v>
      </c>
      <c r="V7" s="12">
        <v>5</v>
      </c>
      <c r="W7" s="12">
        <v>13</v>
      </c>
      <c r="X7" s="12"/>
      <c r="Y7" s="12">
        <v>9</v>
      </c>
      <c r="Z7" s="12"/>
      <c r="AA7" s="39">
        <f t="shared" si="0"/>
        <v>112</v>
      </c>
      <c r="AB7" s="5">
        <f t="shared" si="1"/>
        <v>15</v>
      </c>
      <c r="AC7" s="40">
        <f t="shared" si="2"/>
        <v>7.466666666666667</v>
      </c>
    </row>
    <row r="8" spans="1:29" ht="15" customHeight="1">
      <c r="A8" s="7" t="s">
        <v>137</v>
      </c>
      <c r="B8" s="26"/>
      <c r="C8" s="61"/>
      <c r="D8" s="58"/>
      <c r="E8" s="43">
        <v>12</v>
      </c>
      <c r="F8" s="28"/>
      <c r="G8" s="28">
        <v>11</v>
      </c>
      <c r="H8" s="28">
        <v>3</v>
      </c>
      <c r="I8" s="28">
        <v>6</v>
      </c>
      <c r="J8" s="12"/>
      <c r="K8" s="12">
        <v>15</v>
      </c>
      <c r="L8" s="12">
        <v>6</v>
      </c>
      <c r="M8" s="12">
        <v>6</v>
      </c>
      <c r="N8" s="12">
        <v>8</v>
      </c>
      <c r="O8" s="44">
        <v>1</v>
      </c>
      <c r="P8" s="79">
        <v>11</v>
      </c>
      <c r="Q8" s="12">
        <v>5</v>
      </c>
      <c r="R8" s="12">
        <v>0</v>
      </c>
      <c r="S8" s="12">
        <v>5</v>
      </c>
      <c r="T8" s="12"/>
      <c r="U8" s="12">
        <v>8</v>
      </c>
      <c r="V8" s="12">
        <v>10</v>
      </c>
      <c r="W8" s="12"/>
      <c r="X8" s="12">
        <v>3</v>
      </c>
      <c r="Y8" s="12">
        <v>7</v>
      </c>
      <c r="Z8" s="12">
        <v>12</v>
      </c>
      <c r="AA8" s="39">
        <f t="shared" si="0"/>
        <v>129</v>
      </c>
      <c r="AB8" s="5">
        <f t="shared" si="1"/>
        <v>18</v>
      </c>
      <c r="AC8" s="40">
        <f t="shared" si="2"/>
        <v>7.166666666666667</v>
      </c>
    </row>
    <row r="9" spans="1:29" ht="15" customHeight="1">
      <c r="A9" s="7" t="s">
        <v>53</v>
      </c>
      <c r="B9" s="26">
        <v>1979</v>
      </c>
      <c r="C9" s="61">
        <v>1.9</v>
      </c>
      <c r="D9" s="58" t="s">
        <v>45</v>
      </c>
      <c r="E9" s="43">
        <v>8</v>
      </c>
      <c r="F9" s="28"/>
      <c r="G9" s="28">
        <v>4</v>
      </c>
      <c r="H9" s="28">
        <v>4</v>
      </c>
      <c r="I9" s="28">
        <v>10</v>
      </c>
      <c r="J9" s="12">
        <v>8</v>
      </c>
      <c r="K9" s="12">
        <v>4</v>
      </c>
      <c r="L9" s="12">
        <v>4</v>
      </c>
      <c r="M9" s="12">
        <v>9</v>
      </c>
      <c r="N9" s="12">
        <v>10</v>
      </c>
      <c r="O9" s="44">
        <v>12</v>
      </c>
      <c r="P9" s="79">
        <v>6</v>
      </c>
      <c r="Q9" s="12">
        <v>7</v>
      </c>
      <c r="R9" s="12">
        <v>0</v>
      </c>
      <c r="S9" s="12">
        <v>8</v>
      </c>
      <c r="T9" s="12"/>
      <c r="U9" s="12">
        <v>16</v>
      </c>
      <c r="V9" s="12">
        <v>9</v>
      </c>
      <c r="W9" s="12">
        <v>7</v>
      </c>
      <c r="X9" s="12"/>
      <c r="Y9" s="12">
        <v>0</v>
      </c>
      <c r="Z9" s="12">
        <v>2</v>
      </c>
      <c r="AA9" s="39">
        <f t="shared" si="0"/>
        <v>128</v>
      </c>
      <c r="AB9" s="5">
        <f t="shared" si="1"/>
        <v>19</v>
      </c>
      <c r="AC9" s="40">
        <f t="shared" si="2"/>
        <v>6.7368421052631575</v>
      </c>
    </row>
    <row r="10" spans="1:29" ht="15" customHeight="1">
      <c r="A10" s="7" t="s">
        <v>156</v>
      </c>
      <c r="B10" s="26"/>
      <c r="C10" s="26"/>
      <c r="D10" s="58"/>
      <c r="E10" s="43"/>
      <c r="F10" s="28"/>
      <c r="G10" s="28"/>
      <c r="H10" s="28"/>
      <c r="I10" s="28"/>
      <c r="J10" s="12">
        <v>6</v>
      </c>
      <c r="K10" s="12">
        <v>5</v>
      </c>
      <c r="L10" s="12">
        <v>2</v>
      </c>
      <c r="M10" s="12">
        <v>7</v>
      </c>
      <c r="N10" s="12">
        <v>2</v>
      </c>
      <c r="O10" s="44"/>
      <c r="P10" s="79"/>
      <c r="Q10" s="12">
        <v>4</v>
      </c>
      <c r="R10" s="12">
        <v>0</v>
      </c>
      <c r="S10" s="12">
        <v>5</v>
      </c>
      <c r="T10" s="12"/>
      <c r="U10" s="12">
        <v>1</v>
      </c>
      <c r="V10" s="12">
        <v>8</v>
      </c>
      <c r="W10" s="12">
        <v>1</v>
      </c>
      <c r="X10" s="12"/>
      <c r="Y10" s="12"/>
      <c r="Z10" s="12">
        <v>4</v>
      </c>
      <c r="AA10" s="39">
        <f t="shared" si="0"/>
        <v>45</v>
      </c>
      <c r="AB10" s="5">
        <f t="shared" si="1"/>
        <v>12</v>
      </c>
      <c r="AC10" s="40">
        <f t="shared" si="2"/>
        <v>3.75</v>
      </c>
    </row>
    <row r="11" spans="1:29" ht="15" customHeight="1">
      <c r="A11" s="7" t="s">
        <v>50</v>
      </c>
      <c r="B11" s="26">
        <v>1981</v>
      </c>
      <c r="C11" s="26">
        <v>2.02</v>
      </c>
      <c r="D11" s="58" t="s">
        <v>46</v>
      </c>
      <c r="E11" s="43"/>
      <c r="F11" s="28"/>
      <c r="G11" s="28">
        <v>5</v>
      </c>
      <c r="H11" s="28"/>
      <c r="I11" s="28"/>
      <c r="J11" s="12">
        <v>2</v>
      </c>
      <c r="K11" s="12">
        <v>5</v>
      </c>
      <c r="L11" s="12">
        <v>4</v>
      </c>
      <c r="M11" s="12">
        <v>6</v>
      </c>
      <c r="N11" s="12">
        <v>0</v>
      </c>
      <c r="O11" s="44">
        <v>2</v>
      </c>
      <c r="P11" s="79"/>
      <c r="Q11" s="12">
        <v>0</v>
      </c>
      <c r="R11" s="12"/>
      <c r="S11" s="12">
        <v>6</v>
      </c>
      <c r="T11" s="12"/>
      <c r="U11" s="12"/>
      <c r="V11" s="12"/>
      <c r="W11" s="12"/>
      <c r="X11" s="12"/>
      <c r="Y11" s="12"/>
      <c r="Z11" s="12"/>
      <c r="AA11" s="39">
        <f t="shared" si="0"/>
        <v>30</v>
      </c>
      <c r="AB11" s="5">
        <f t="shared" si="1"/>
        <v>9</v>
      </c>
      <c r="AC11" s="40">
        <f t="shared" si="2"/>
        <v>3.3333333333333335</v>
      </c>
    </row>
    <row r="12" spans="1:29" ht="15" customHeight="1">
      <c r="A12" s="7" t="s">
        <v>79</v>
      </c>
      <c r="B12" s="26"/>
      <c r="C12" s="61"/>
      <c r="D12" s="58"/>
      <c r="E12" s="43">
        <v>2</v>
      </c>
      <c r="F12" s="28"/>
      <c r="G12" s="28">
        <v>0</v>
      </c>
      <c r="H12" s="28">
        <v>1</v>
      </c>
      <c r="I12" s="28">
        <v>0</v>
      </c>
      <c r="J12" s="12"/>
      <c r="K12" s="12"/>
      <c r="L12" s="12">
        <v>9</v>
      </c>
      <c r="M12" s="12">
        <v>3</v>
      </c>
      <c r="N12" s="12"/>
      <c r="O12" s="44"/>
      <c r="P12" s="79">
        <v>0</v>
      </c>
      <c r="Q12" s="12"/>
      <c r="R12" s="12">
        <v>7</v>
      </c>
      <c r="S12" s="12">
        <v>0</v>
      </c>
      <c r="T12" s="12"/>
      <c r="U12" s="12">
        <v>5</v>
      </c>
      <c r="V12" s="12">
        <v>2</v>
      </c>
      <c r="W12" s="12"/>
      <c r="X12" s="12">
        <v>2</v>
      </c>
      <c r="Y12" s="12">
        <v>0</v>
      </c>
      <c r="Z12" s="12">
        <v>2</v>
      </c>
      <c r="AA12" s="39">
        <f t="shared" si="0"/>
        <v>33</v>
      </c>
      <c r="AB12" s="5">
        <f t="shared" si="1"/>
        <v>14</v>
      </c>
      <c r="AC12" s="40">
        <f t="shared" si="2"/>
        <v>2.357142857142857</v>
      </c>
    </row>
    <row r="13" spans="1:29" ht="15" customHeight="1">
      <c r="A13" s="7" t="s">
        <v>136</v>
      </c>
      <c r="B13" s="26"/>
      <c r="C13" s="26"/>
      <c r="D13" s="58"/>
      <c r="E13" s="43"/>
      <c r="F13" s="28"/>
      <c r="G13" s="28">
        <v>3</v>
      </c>
      <c r="H13" s="28">
        <v>0</v>
      </c>
      <c r="I13" s="28">
        <v>2</v>
      </c>
      <c r="J13" s="12"/>
      <c r="K13" s="12"/>
      <c r="L13" s="12"/>
      <c r="M13" s="12">
        <v>4</v>
      </c>
      <c r="N13" s="12">
        <v>5</v>
      </c>
      <c r="O13" s="44"/>
      <c r="P13" s="79"/>
      <c r="Q13" s="12"/>
      <c r="R13" s="12"/>
      <c r="S13" s="12">
        <v>2</v>
      </c>
      <c r="T13" s="12"/>
      <c r="U13" s="12"/>
      <c r="V13" s="12"/>
      <c r="W13" s="12"/>
      <c r="X13" s="12">
        <v>2</v>
      </c>
      <c r="Y13" s="12">
        <v>2</v>
      </c>
      <c r="Z13" s="12">
        <v>0</v>
      </c>
      <c r="AA13" s="39">
        <f t="shared" si="0"/>
        <v>20</v>
      </c>
      <c r="AB13" s="5">
        <f t="shared" si="1"/>
        <v>9</v>
      </c>
      <c r="AC13" s="40">
        <f t="shared" si="2"/>
        <v>2.2222222222222223</v>
      </c>
    </row>
    <row r="14" spans="1:29" ht="15" customHeight="1">
      <c r="A14" s="7" t="s">
        <v>157</v>
      </c>
      <c r="B14" s="26"/>
      <c r="C14" s="26"/>
      <c r="D14" s="58"/>
      <c r="E14" s="43"/>
      <c r="F14" s="28"/>
      <c r="G14" s="28"/>
      <c r="H14" s="28"/>
      <c r="I14" s="28"/>
      <c r="J14" s="12">
        <v>5</v>
      </c>
      <c r="K14" s="12">
        <v>0</v>
      </c>
      <c r="L14" s="12"/>
      <c r="M14" s="12"/>
      <c r="N14" s="12"/>
      <c r="O14" s="44"/>
      <c r="P14" s="79"/>
      <c r="Q14" s="12"/>
      <c r="R14" s="12"/>
      <c r="S14" s="12"/>
      <c r="T14" s="12"/>
      <c r="U14" s="12">
        <v>1</v>
      </c>
      <c r="V14" s="12"/>
      <c r="W14" s="12"/>
      <c r="X14" s="12"/>
      <c r="Y14" s="12"/>
      <c r="Z14" s="12"/>
      <c r="AA14" s="39">
        <f t="shared" si="0"/>
        <v>6</v>
      </c>
      <c r="AB14" s="5">
        <f t="shared" si="1"/>
        <v>3</v>
      </c>
      <c r="AC14" s="40">
        <f t="shared" si="2"/>
        <v>2</v>
      </c>
    </row>
    <row r="15" spans="1:29" ht="15" customHeight="1">
      <c r="A15" s="102" t="s">
        <v>49</v>
      </c>
      <c r="B15" s="26">
        <v>1974</v>
      </c>
      <c r="C15" s="26">
        <v>1.87</v>
      </c>
      <c r="D15" s="58" t="s">
        <v>45</v>
      </c>
      <c r="E15" s="43">
        <v>8</v>
      </c>
      <c r="F15" s="28"/>
      <c r="G15" s="28"/>
      <c r="H15" s="28"/>
      <c r="I15" s="28"/>
      <c r="J15" s="12"/>
      <c r="K15" s="12"/>
      <c r="L15" s="12"/>
      <c r="M15" s="12"/>
      <c r="N15" s="12"/>
      <c r="O15" s="44"/>
      <c r="P15" s="79"/>
      <c r="Q15" s="12"/>
      <c r="R15" s="12"/>
      <c r="S15" s="12"/>
      <c r="T15" s="12"/>
      <c r="U15" s="12"/>
      <c r="V15" s="12"/>
      <c r="W15" s="12">
        <v>3</v>
      </c>
      <c r="X15" s="12"/>
      <c r="Y15" s="12"/>
      <c r="Z15" s="12"/>
      <c r="AA15" s="103">
        <f t="shared" si="0"/>
        <v>11</v>
      </c>
      <c r="AB15" s="104">
        <f t="shared" si="1"/>
        <v>2</v>
      </c>
      <c r="AC15" s="105">
        <f t="shared" si="2"/>
        <v>5.5</v>
      </c>
    </row>
    <row r="16" spans="1:29" s="48" customFormat="1" ht="15" customHeight="1">
      <c r="A16" s="31" t="s">
        <v>6</v>
      </c>
      <c r="B16" s="60">
        <f>2003-(SUM(B2:B15)/COUNT(B2:B15))</f>
        <v>24.77777777777783</v>
      </c>
      <c r="C16" s="59">
        <f>(SUM(C2:C15)/COUNT(C2:C15))</f>
        <v>1.9300000000000002</v>
      </c>
      <c r="D16" s="47"/>
      <c r="E16" s="32">
        <f>SUM(E2:E15)</f>
        <v>75</v>
      </c>
      <c r="F16" s="32">
        <v>66</v>
      </c>
      <c r="G16" s="32">
        <f>SUM(G2:G15)</f>
        <v>71</v>
      </c>
      <c r="H16" s="32">
        <f>SUM(H2:H15)</f>
        <v>83</v>
      </c>
      <c r="I16" s="32">
        <f>SUM(I2:I15)</f>
        <v>78</v>
      </c>
      <c r="J16" s="32">
        <f>SUM(J2:J15)+2</f>
        <v>85</v>
      </c>
      <c r="K16" s="32">
        <f>SUM(K2:K15)</f>
        <v>100</v>
      </c>
      <c r="L16" s="32">
        <f>SUM(L2:L15)+2</f>
        <v>83</v>
      </c>
      <c r="M16" s="32">
        <f>SUM(M2:M15)</f>
        <v>88</v>
      </c>
      <c r="N16" s="32">
        <f>SUM(N2:N15)</f>
        <v>77</v>
      </c>
      <c r="O16" s="32">
        <f>SUM(O2:O15)+2</f>
        <v>81</v>
      </c>
      <c r="P16" s="68">
        <f>SUM(P2:P15)</f>
        <v>90</v>
      </c>
      <c r="Q16" s="32">
        <f>SUM(Q2:Q15)</f>
        <v>75</v>
      </c>
      <c r="R16" s="32">
        <f>SUM(R2:R15)</f>
        <v>58</v>
      </c>
      <c r="S16" s="32">
        <f>SUM(S2:S15)-1</f>
        <v>84</v>
      </c>
      <c r="T16" s="32">
        <v>75</v>
      </c>
      <c r="U16" s="32">
        <f>SUM(U2:U15)</f>
        <v>80</v>
      </c>
      <c r="V16" s="32">
        <f>SUM(V2:V15)</f>
        <v>86</v>
      </c>
      <c r="W16" s="32">
        <f>SUM(W2:W15)</f>
        <v>80</v>
      </c>
      <c r="X16" s="32">
        <f>SUM(X2:X15)+10</f>
        <v>80</v>
      </c>
      <c r="Y16" s="32">
        <f>SUM(Y2:Y15)</f>
        <v>73</v>
      </c>
      <c r="Z16" s="32">
        <f>SUM(Z2:Z15)</f>
        <v>80</v>
      </c>
      <c r="AA16" s="47">
        <f t="shared" si="0"/>
        <v>1748</v>
      </c>
      <c r="AB16" s="47"/>
      <c r="AC16" s="19">
        <f t="shared" si="2"/>
        <v>79.45454545454545</v>
      </c>
    </row>
    <row r="17" spans="1:29" ht="12.75">
      <c r="A17" s="35" t="s">
        <v>7</v>
      </c>
      <c r="B17" s="20"/>
      <c r="C17" s="20"/>
      <c r="D17" s="20"/>
      <c r="E17" s="20">
        <v>72</v>
      </c>
      <c r="F17" s="20">
        <v>81</v>
      </c>
      <c r="G17" s="20">
        <v>65</v>
      </c>
      <c r="H17" s="20">
        <v>96</v>
      </c>
      <c r="I17" s="20">
        <v>49</v>
      </c>
      <c r="J17" s="20">
        <v>71</v>
      </c>
      <c r="K17" s="20">
        <v>77</v>
      </c>
      <c r="L17" s="20">
        <v>65</v>
      </c>
      <c r="M17" s="20">
        <v>67</v>
      </c>
      <c r="N17" s="20">
        <v>100</v>
      </c>
      <c r="O17" s="65">
        <v>79</v>
      </c>
      <c r="P17" s="69">
        <v>83</v>
      </c>
      <c r="Q17" s="20">
        <v>78</v>
      </c>
      <c r="R17" s="20">
        <v>83</v>
      </c>
      <c r="S17" s="20">
        <v>57</v>
      </c>
      <c r="T17" s="20">
        <v>83</v>
      </c>
      <c r="U17" s="20">
        <v>62</v>
      </c>
      <c r="V17" s="20">
        <v>58</v>
      </c>
      <c r="W17" s="20">
        <v>86</v>
      </c>
      <c r="X17" s="20">
        <v>70</v>
      </c>
      <c r="Y17" s="20">
        <v>71</v>
      </c>
      <c r="Z17" s="20">
        <v>78</v>
      </c>
      <c r="AA17" s="18">
        <f t="shared" si="0"/>
        <v>1631</v>
      </c>
      <c r="AB17" s="18"/>
      <c r="AC17" s="19">
        <f t="shared" si="2"/>
        <v>74.13636363636364</v>
      </c>
    </row>
    <row r="18" spans="1:29" ht="12.75">
      <c r="A18" s="35" t="s">
        <v>8</v>
      </c>
      <c r="B18" s="20"/>
      <c r="C18" s="20"/>
      <c r="D18" s="20"/>
      <c r="E18" s="21">
        <f aca="true" t="shared" si="3" ref="E18:Z18">E16-E17</f>
        <v>3</v>
      </c>
      <c r="F18" s="21">
        <f t="shared" si="3"/>
        <v>-15</v>
      </c>
      <c r="G18" s="21">
        <f t="shared" si="3"/>
        <v>6</v>
      </c>
      <c r="H18" s="21">
        <f t="shared" si="3"/>
        <v>-13</v>
      </c>
      <c r="I18" s="21">
        <f t="shared" si="3"/>
        <v>29</v>
      </c>
      <c r="J18" s="21">
        <f t="shared" si="3"/>
        <v>14</v>
      </c>
      <c r="K18" s="21">
        <f t="shared" si="3"/>
        <v>23</v>
      </c>
      <c r="L18" s="21">
        <f t="shared" si="3"/>
        <v>18</v>
      </c>
      <c r="M18" s="21">
        <f t="shared" si="3"/>
        <v>21</v>
      </c>
      <c r="N18" s="21">
        <f t="shared" si="3"/>
        <v>-23</v>
      </c>
      <c r="O18" s="21">
        <f t="shared" si="3"/>
        <v>2</v>
      </c>
      <c r="P18" s="78">
        <f>P16-P17</f>
        <v>7</v>
      </c>
      <c r="Q18" s="21">
        <f t="shared" si="3"/>
        <v>-3</v>
      </c>
      <c r="R18" s="21">
        <f t="shared" si="3"/>
        <v>-25</v>
      </c>
      <c r="S18" s="21">
        <f t="shared" si="3"/>
        <v>27</v>
      </c>
      <c r="T18" s="21">
        <f t="shared" si="3"/>
        <v>-8</v>
      </c>
      <c r="U18" s="21">
        <f t="shared" si="3"/>
        <v>18</v>
      </c>
      <c r="V18" s="21">
        <f t="shared" si="3"/>
        <v>28</v>
      </c>
      <c r="W18" s="21">
        <f t="shared" si="3"/>
        <v>-6</v>
      </c>
      <c r="X18" s="21">
        <f t="shared" si="3"/>
        <v>10</v>
      </c>
      <c r="Y18" s="21">
        <f t="shared" si="3"/>
        <v>2</v>
      </c>
      <c r="Z18" s="21">
        <f t="shared" si="3"/>
        <v>2</v>
      </c>
      <c r="AA18" s="36">
        <f t="shared" si="0"/>
        <v>117</v>
      </c>
      <c r="AB18" s="36"/>
      <c r="AC18" s="37">
        <f t="shared" si="2"/>
        <v>5.318181818181818</v>
      </c>
    </row>
  </sheetData>
  <conditionalFormatting sqref="E18:O18 Q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C14"/>
  <sheetViews>
    <sheetView workbookViewId="0" topLeftCell="A1">
      <pane xSplit="4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6.421875" style="0" bestFit="1" customWidth="1"/>
    <col min="2" max="4" width="4.8515625" style="0" bestFit="1" customWidth="1"/>
    <col min="5" max="5" width="5.00390625" style="0" bestFit="1" customWidth="1"/>
    <col min="6" max="6" width="5.140625" style="0" customWidth="1"/>
    <col min="7" max="7" width="4.7109375" style="0" customWidth="1"/>
    <col min="8" max="8" width="5.140625" style="0" customWidth="1"/>
    <col min="9" max="9" width="5.28125" style="0" customWidth="1"/>
    <col min="10" max="11" width="5.140625" style="0" customWidth="1"/>
    <col min="12" max="12" width="4.140625" style="0" customWidth="1"/>
    <col min="13" max="13" width="5.28125" style="0" customWidth="1"/>
    <col min="14" max="14" width="4.8515625" style="0" customWidth="1"/>
    <col min="15" max="15" width="3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8515625" style="0" customWidth="1"/>
    <col min="20" max="20" width="5.28125" style="0" customWidth="1"/>
    <col min="21" max="21" width="4.28125" style="0" customWidth="1"/>
    <col min="22" max="22" width="3.8515625" style="0" customWidth="1"/>
    <col min="23" max="23" width="5.421875" style="0" customWidth="1"/>
    <col min="24" max="26" width="5.28125" style="0" customWidth="1"/>
    <col min="27" max="27" width="5.8515625" style="0" customWidth="1"/>
    <col min="28" max="28" width="3.28125" style="0" bestFit="1" customWidth="1"/>
    <col min="29" max="29" width="7.140625" style="0" customWidth="1"/>
  </cols>
  <sheetData>
    <row r="1" spans="1:29" ht="48.75" customHeight="1">
      <c r="A1" s="1" t="s">
        <v>9</v>
      </c>
      <c r="B1" s="1" t="s">
        <v>1</v>
      </c>
      <c r="C1" s="1" t="s">
        <v>2</v>
      </c>
      <c r="D1" s="2" t="s">
        <v>3</v>
      </c>
      <c r="E1" s="38" t="s">
        <v>99</v>
      </c>
      <c r="F1" s="38" t="s">
        <v>11</v>
      </c>
      <c r="G1" s="4" t="s">
        <v>121</v>
      </c>
      <c r="H1" s="4" t="s">
        <v>144</v>
      </c>
      <c r="I1" s="4" t="s">
        <v>18</v>
      </c>
      <c r="J1" s="4" t="s">
        <v>107</v>
      </c>
      <c r="K1" s="4" t="s">
        <v>82</v>
      </c>
      <c r="L1" s="4" t="s">
        <v>65</v>
      </c>
      <c r="M1" s="4" t="s">
        <v>135</v>
      </c>
      <c r="N1" s="4" t="s">
        <v>104</v>
      </c>
      <c r="O1" s="71" t="s">
        <v>106</v>
      </c>
      <c r="P1" s="75" t="s">
        <v>102</v>
      </c>
      <c r="Q1" s="4" t="s">
        <v>124</v>
      </c>
      <c r="R1" s="4" t="s">
        <v>103</v>
      </c>
      <c r="S1" s="4" t="s">
        <v>71</v>
      </c>
      <c r="T1" s="4" t="s">
        <v>15</v>
      </c>
      <c r="U1" s="4" t="s">
        <v>101</v>
      </c>
      <c r="V1" s="4" t="s">
        <v>100</v>
      </c>
      <c r="W1" s="4" t="s">
        <v>78</v>
      </c>
      <c r="X1" s="4" t="s">
        <v>13</v>
      </c>
      <c r="Y1" s="4" t="s">
        <v>134</v>
      </c>
      <c r="Z1" s="71" t="s">
        <v>122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56</v>
      </c>
      <c r="B2" s="49">
        <v>1975</v>
      </c>
      <c r="C2" s="49"/>
      <c r="D2" s="55">
        <v>3</v>
      </c>
      <c r="E2" s="43">
        <v>14</v>
      </c>
      <c r="F2" s="43">
        <v>11</v>
      </c>
      <c r="G2" s="12"/>
      <c r="H2" s="12">
        <v>28</v>
      </c>
      <c r="I2" s="12">
        <v>16</v>
      </c>
      <c r="J2" s="12">
        <v>13</v>
      </c>
      <c r="K2" s="12"/>
      <c r="L2" s="12"/>
      <c r="M2" s="11">
        <v>18</v>
      </c>
      <c r="N2" s="12"/>
      <c r="O2" s="44"/>
      <c r="P2" s="79"/>
      <c r="Q2" s="12">
        <v>21</v>
      </c>
      <c r="R2" s="12"/>
      <c r="S2" s="12">
        <v>19</v>
      </c>
      <c r="T2" s="12"/>
      <c r="U2" s="12">
        <v>17</v>
      </c>
      <c r="V2" s="12"/>
      <c r="W2" s="12" t="s">
        <v>200</v>
      </c>
      <c r="X2" s="12">
        <v>14</v>
      </c>
      <c r="Y2" s="12"/>
      <c r="Z2" s="12"/>
      <c r="AA2" s="13">
        <f aca="true" t="shared" si="0" ref="AA2:AA14">SUM(E2:Z2)</f>
        <v>171</v>
      </c>
      <c r="AB2" s="5">
        <f aca="true" t="shared" si="1" ref="AB2:AB11">COUNT(E2:Z2)</f>
        <v>10</v>
      </c>
      <c r="AC2" s="14">
        <f aca="true" t="shared" si="2" ref="AC2:AC14">AA2/COUNT(E2:Z2)</f>
        <v>17.1</v>
      </c>
    </row>
    <row r="3" spans="1:29" ht="15" customHeight="1">
      <c r="A3" s="7" t="s">
        <v>96</v>
      </c>
      <c r="B3" s="49"/>
      <c r="C3" s="49"/>
      <c r="D3" s="55"/>
      <c r="E3" s="43">
        <v>23</v>
      </c>
      <c r="F3" s="43">
        <v>8</v>
      </c>
      <c r="G3" s="12"/>
      <c r="H3" s="12">
        <v>18</v>
      </c>
      <c r="I3" s="12">
        <v>16</v>
      </c>
      <c r="J3" s="12">
        <v>16</v>
      </c>
      <c r="K3" s="12"/>
      <c r="L3" s="12"/>
      <c r="M3" s="12">
        <v>4</v>
      </c>
      <c r="N3" s="12"/>
      <c r="O3" s="44"/>
      <c r="P3" s="79"/>
      <c r="Q3" s="12">
        <v>20</v>
      </c>
      <c r="R3" s="12"/>
      <c r="S3" s="12">
        <v>13</v>
      </c>
      <c r="T3" s="12"/>
      <c r="U3" s="12">
        <v>11</v>
      </c>
      <c r="V3" s="12"/>
      <c r="W3" s="12">
        <v>34</v>
      </c>
      <c r="X3" s="12"/>
      <c r="Y3" s="12"/>
      <c r="Z3" s="12"/>
      <c r="AA3" s="13">
        <f t="shared" si="0"/>
        <v>163</v>
      </c>
      <c r="AB3" s="5">
        <f t="shared" si="1"/>
        <v>10</v>
      </c>
      <c r="AC3" s="14">
        <f t="shared" si="2"/>
        <v>16.3</v>
      </c>
    </row>
    <row r="4" spans="1:29" ht="15" customHeight="1">
      <c r="A4" s="7" t="s">
        <v>95</v>
      </c>
      <c r="B4" s="49"/>
      <c r="C4" s="49"/>
      <c r="D4" s="55"/>
      <c r="E4" s="43">
        <v>11</v>
      </c>
      <c r="F4" s="43">
        <v>11</v>
      </c>
      <c r="G4" s="12"/>
      <c r="H4" s="12">
        <v>10</v>
      </c>
      <c r="I4" s="12">
        <v>6</v>
      </c>
      <c r="J4" s="12">
        <v>17</v>
      </c>
      <c r="K4" s="12"/>
      <c r="L4" s="12"/>
      <c r="M4" s="11">
        <v>10</v>
      </c>
      <c r="N4" s="12"/>
      <c r="O4" s="44"/>
      <c r="P4" s="79"/>
      <c r="Q4" s="12">
        <v>11</v>
      </c>
      <c r="R4" s="12"/>
      <c r="S4" s="12">
        <v>9</v>
      </c>
      <c r="T4" s="12"/>
      <c r="U4" s="12">
        <v>8</v>
      </c>
      <c r="V4" s="12"/>
      <c r="W4" s="12">
        <v>14</v>
      </c>
      <c r="X4" s="12">
        <v>9</v>
      </c>
      <c r="Y4" s="12"/>
      <c r="Z4" s="12"/>
      <c r="AA4" s="13">
        <f t="shared" si="0"/>
        <v>116</v>
      </c>
      <c r="AB4" s="5">
        <f t="shared" si="1"/>
        <v>11</v>
      </c>
      <c r="AC4" s="14">
        <f t="shared" si="2"/>
        <v>10.545454545454545</v>
      </c>
    </row>
    <row r="5" spans="1:29" ht="15" customHeight="1">
      <c r="A5" s="7" t="s">
        <v>58</v>
      </c>
      <c r="B5" s="49">
        <v>1983</v>
      </c>
      <c r="C5" s="49"/>
      <c r="D5" s="55">
        <v>3</v>
      </c>
      <c r="E5" s="43">
        <v>19</v>
      </c>
      <c r="F5" s="43">
        <v>9</v>
      </c>
      <c r="G5" s="12"/>
      <c r="H5" s="12">
        <v>11</v>
      </c>
      <c r="I5" s="12">
        <v>12</v>
      </c>
      <c r="J5" s="12">
        <v>10</v>
      </c>
      <c r="K5" s="12"/>
      <c r="L5" s="12"/>
      <c r="M5" s="12">
        <v>9</v>
      </c>
      <c r="N5" s="12"/>
      <c r="O5" s="44"/>
      <c r="P5" s="79"/>
      <c r="Q5" s="12">
        <v>7</v>
      </c>
      <c r="R5" s="12"/>
      <c r="S5" s="12">
        <v>3</v>
      </c>
      <c r="T5" s="12"/>
      <c r="U5" s="12">
        <v>2</v>
      </c>
      <c r="V5" s="12"/>
      <c r="W5" s="12">
        <v>8</v>
      </c>
      <c r="X5" s="12">
        <v>13</v>
      </c>
      <c r="Y5" s="12"/>
      <c r="Z5" s="12"/>
      <c r="AA5" s="13">
        <f t="shared" si="0"/>
        <v>103</v>
      </c>
      <c r="AB5" s="5">
        <f t="shared" si="1"/>
        <v>11</v>
      </c>
      <c r="AC5" s="14">
        <f t="shared" si="2"/>
        <v>9.363636363636363</v>
      </c>
    </row>
    <row r="6" spans="1:29" ht="15" customHeight="1">
      <c r="A6" s="7" t="s">
        <v>57</v>
      </c>
      <c r="B6" s="49">
        <v>1984</v>
      </c>
      <c r="C6" s="49"/>
      <c r="D6" s="55"/>
      <c r="E6" s="43">
        <v>8</v>
      </c>
      <c r="F6" s="43">
        <v>8</v>
      </c>
      <c r="G6" s="12"/>
      <c r="H6" s="12">
        <v>12</v>
      </c>
      <c r="I6" s="12">
        <v>6</v>
      </c>
      <c r="J6" s="12">
        <v>17</v>
      </c>
      <c r="K6" s="12"/>
      <c r="L6" s="12"/>
      <c r="M6" s="12">
        <v>13</v>
      </c>
      <c r="N6" s="12"/>
      <c r="O6" s="44"/>
      <c r="P6" s="79"/>
      <c r="Q6" s="12">
        <v>16</v>
      </c>
      <c r="R6" s="12"/>
      <c r="S6" s="12">
        <v>4</v>
      </c>
      <c r="T6" s="12"/>
      <c r="U6" s="12"/>
      <c r="V6" s="12"/>
      <c r="W6" s="12">
        <v>0</v>
      </c>
      <c r="X6" s="12">
        <v>6</v>
      </c>
      <c r="Y6" s="12"/>
      <c r="Z6" s="12"/>
      <c r="AA6" s="13">
        <f t="shared" si="0"/>
        <v>90</v>
      </c>
      <c r="AB6" s="5">
        <f t="shared" si="1"/>
        <v>10</v>
      </c>
      <c r="AC6" s="14">
        <f t="shared" si="2"/>
        <v>9</v>
      </c>
    </row>
    <row r="7" spans="1:29" ht="15" customHeight="1">
      <c r="A7" s="7" t="s">
        <v>97</v>
      </c>
      <c r="B7" s="49"/>
      <c r="C7" s="49"/>
      <c r="D7" s="55"/>
      <c r="E7" s="43">
        <v>7</v>
      </c>
      <c r="F7" s="43">
        <v>7</v>
      </c>
      <c r="G7" s="12"/>
      <c r="H7" s="12"/>
      <c r="I7" s="12"/>
      <c r="J7" s="12"/>
      <c r="K7" s="12"/>
      <c r="L7" s="12"/>
      <c r="M7" s="12"/>
      <c r="N7" s="12"/>
      <c r="O7" s="44"/>
      <c r="P7" s="79"/>
      <c r="Q7" s="12"/>
      <c r="R7" s="12"/>
      <c r="S7" s="12"/>
      <c r="T7" s="12"/>
      <c r="U7" s="12"/>
      <c r="V7" s="12"/>
      <c r="W7" s="12"/>
      <c r="X7" s="12"/>
      <c r="Y7" s="12"/>
      <c r="Z7" s="12"/>
      <c r="AA7" s="13">
        <f t="shared" si="0"/>
        <v>14</v>
      </c>
      <c r="AB7" s="5">
        <f t="shared" si="1"/>
        <v>2</v>
      </c>
      <c r="AC7" s="14">
        <f t="shared" si="2"/>
        <v>7</v>
      </c>
    </row>
    <row r="8" spans="1:29" ht="15" customHeight="1">
      <c r="A8" s="7" t="s">
        <v>98</v>
      </c>
      <c r="B8" s="49"/>
      <c r="C8" s="49"/>
      <c r="D8" s="55"/>
      <c r="E8" s="43">
        <v>7</v>
      </c>
      <c r="F8" s="43">
        <v>7</v>
      </c>
      <c r="G8" s="12"/>
      <c r="H8" s="12">
        <v>11</v>
      </c>
      <c r="I8" s="12">
        <v>5</v>
      </c>
      <c r="J8" s="12">
        <v>1</v>
      </c>
      <c r="K8" s="12"/>
      <c r="L8" s="12"/>
      <c r="M8" s="12">
        <v>3</v>
      </c>
      <c r="N8" s="12"/>
      <c r="O8" s="44"/>
      <c r="P8" s="79"/>
      <c r="Q8" s="12">
        <v>5</v>
      </c>
      <c r="R8" s="12"/>
      <c r="S8" s="12">
        <v>6</v>
      </c>
      <c r="T8" s="12"/>
      <c r="U8" s="12">
        <v>11</v>
      </c>
      <c r="V8" s="12"/>
      <c r="W8" s="12">
        <v>1</v>
      </c>
      <c r="X8" s="12">
        <v>0</v>
      </c>
      <c r="Y8" s="12"/>
      <c r="Z8" s="12"/>
      <c r="AA8" s="13">
        <f t="shared" si="0"/>
        <v>57</v>
      </c>
      <c r="AB8" s="5">
        <f t="shared" si="1"/>
        <v>11</v>
      </c>
      <c r="AC8" s="14">
        <f t="shared" si="2"/>
        <v>5.181818181818182</v>
      </c>
    </row>
    <row r="9" spans="1:29" ht="15" customHeight="1">
      <c r="A9" s="7" t="s">
        <v>63</v>
      </c>
      <c r="B9" s="49">
        <v>1980</v>
      </c>
      <c r="C9" s="49"/>
      <c r="D9" s="55"/>
      <c r="E9" s="43">
        <v>0</v>
      </c>
      <c r="F9" s="43">
        <v>2</v>
      </c>
      <c r="G9" s="12"/>
      <c r="H9" s="12">
        <v>6</v>
      </c>
      <c r="I9" s="12">
        <v>0</v>
      </c>
      <c r="J9" s="12">
        <v>0</v>
      </c>
      <c r="K9" s="12"/>
      <c r="L9" s="12"/>
      <c r="M9" s="12">
        <v>3</v>
      </c>
      <c r="N9" s="12"/>
      <c r="O9" s="44"/>
      <c r="P9" s="79"/>
      <c r="Q9" s="12">
        <v>10</v>
      </c>
      <c r="R9" s="12"/>
      <c r="S9" s="12">
        <v>3</v>
      </c>
      <c r="T9" s="12"/>
      <c r="U9" s="12">
        <v>5</v>
      </c>
      <c r="V9" s="12"/>
      <c r="W9" s="12">
        <v>10</v>
      </c>
      <c r="X9" s="12">
        <v>8</v>
      </c>
      <c r="Y9" s="12"/>
      <c r="Z9" s="12"/>
      <c r="AA9" s="13">
        <f t="shared" si="0"/>
        <v>47</v>
      </c>
      <c r="AB9" s="5">
        <f t="shared" si="1"/>
        <v>11</v>
      </c>
      <c r="AC9" s="14">
        <f t="shared" si="2"/>
        <v>4.2727272727272725</v>
      </c>
    </row>
    <row r="10" spans="1:29" ht="15" customHeight="1">
      <c r="A10" s="7" t="s">
        <v>182</v>
      </c>
      <c r="B10" s="49"/>
      <c r="C10" s="49"/>
      <c r="D10" s="55"/>
      <c r="E10" s="43"/>
      <c r="F10" s="43"/>
      <c r="G10" s="12"/>
      <c r="H10" s="12"/>
      <c r="I10" s="12"/>
      <c r="J10" s="12"/>
      <c r="K10" s="12"/>
      <c r="L10" s="12"/>
      <c r="M10" s="12">
        <v>2</v>
      </c>
      <c r="N10" s="12"/>
      <c r="O10" s="44"/>
      <c r="P10" s="79"/>
      <c r="Q10" s="12">
        <v>0</v>
      </c>
      <c r="R10" s="12"/>
      <c r="S10" s="12"/>
      <c r="T10" s="12"/>
      <c r="U10" s="12">
        <v>2</v>
      </c>
      <c r="V10" s="12"/>
      <c r="W10" s="12">
        <v>4</v>
      </c>
      <c r="X10" s="12">
        <v>2</v>
      </c>
      <c r="Y10" s="12"/>
      <c r="Z10" s="12"/>
      <c r="AA10" s="13">
        <f t="shared" si="0"/>
        <v>10</v>
      </c>
      <c r="AB10" s="5">
        <f t="shared" si="1"/>
        <v>5</v>
      </c>
      <c r="AC10" s="14">
        <f t="shared" si="2"/>
        <v>2</v>
      </c>
    </row>
    <row r="11" spans="1:29" ht="15" customHeight="1">
      <c r="A11" s="7" t="s">
        <v>201</v>
      </c>
      <c r="B11" s="49"/>
      <c r="C11" s="49"/>
      <c r="D11" s="55"/>
      <c r="E11" s="43"/>
      <c r="F11" s="43"/>
      <c r="G11" s="12"/>
      <c r="H11" s="12"/>
      <c r="I11" s="12"/>
      <c r="J11" s="12"/>
      <c r="K11" s="12"/>
      <c r="L11" s="12"/>
      <c r="M11" s="12"/>
      <c r="N11" s="12"/>
      <c r="O11" s="44"/>
      <c r="P11" s="79"/>
      <c r="Q11" s="12"/>
      <c r="R11" s="12"/>
      <c r="S11" s="12"/>
      <c r="T11" s="12"/>
      <c r="U11" s="12"/>
      <c r="V11" s="12"/>
      <c r="W11" s="12">
        <v>0</v>
      </c>
      <c r="X11" s="12"/>
      <c r="Y11" s="12"/>
      <c r="Z11" s="12"/>
      <c r="AA11" s="13">
        <f t="shared" si="0"/>
        <v>0</v>
      </c>
      <c r="AB11" s="5">
        <f t="shared" si="1"/>
        <v>1</v>
      </c>
      <c r="AC11" s="14">
        <f t="shared" si="2"/>
        <v>0</v>
      </c>
    </row>
    <row r="12" spans="1:29" ht="15" customHeight="1">
      <c r="A12" s="56" t="s">
        <v>6</v>
      </c>
      <c r="B12" s="50">
        <f>2004-(SUM(B2:B11)/COUNT(B2:B11))</f>
        <v>23.5</v>
      </c>
      <c r="C12" s="51" t="e">
        <f>SUM(C2:C11)/COUNT(C2:C11)</f>
        <v>#DIV/0!</v>
      </c>
      <c r="D12" s="52"/>
      <c r="E12" s="32">
        <f>SUM(E2:E11)</f>
        <v>89</v>
      </c>
      <c r="F12" s="32">
        <f>SUM(F2:F11)</f>
        <v>63</v>
      </c>
      <c r="G12" s="32">
        <v>83</v>
      </c>
      <c r="H12" s="32">
        <f>SUM(H2:H11)</f>
        <v>96</v>
      </c>
      <c r="I12" s="32">
        <f>SUM(I2:I11)</f>
        <v>61</v>
      </c>
      <c r="J12" s="32">
        <f>SUM(J2:J11)</f>
        <v>74</v>
      </c>
      <c r="K12" s="32">
        <v>81</v>
      </c>
      <c r="L12" s="32">
        <v>72</v>
      </c>
      <c r="M12" s="32">
        <f>SUM(M2:M11)</f>
        <v>62</v>
      </c>
      <c r="N12" s="32">
        <v>51</v>
      </c>
      <c r="O12" s="64">
        <v>91</v>
      </c>
      <c r="P12" s="68">
        <v>64</v>
      </c>
      <c r="Q12" s="32">
        <f>SUM(Q2:Q11)</f>
        <v>90</v>
      </c>
      <c r="R12" s="32">
        <v>90</v>
      </c>
      <c r="S12" s="32">
        <f>SUM(S2:S11)</f>
        <v>57</v>
      </c>
      <c r="T12" s="32">
        <v>65</v>
      </c>
      <c r="U12" s="32">
        <f>SUM(U2:U11)+1</f>
        <v>57</v>
      </c>
      <c r="V12" s="32">
        <v>57</v>
      </c>
      <c r="W12" s="32">
        <f>SUM(W2:W11)</f>
        <v>71</v>
      </c>
      <c r="X12" s="32">
        <f>SUM(X2:X11)</f>
        <v>52</v>
      </c>
      <c r="Y12" s="32">
        <v>71</v>
      </c>
      <c r="Z12" s="32">
        <v>63</v>
      </c>
      <c r="AA12" s="32">
        <f t="shared" si="0"/>
        <v>1560</v>
      </c>
      <c r="AB12" s="52"/>
      <c r="AC12" s="19">
        <f t="shared" si="2"/>
        <v>70.9090909090909</v>
      </c>
    </row>
    <row r="13" spans="1:29" ht="12.75">
      <c r="A13" s="57" t="s">
        <v>7</v>
      </c>
      <c r="B13" s="53"/>
      <c r="C13" s="53"/>
      <c r="D13" s="53"/>
      <c r="E13" s="20">
        <v>81</v>
      </c>
      <c r="F13" s="20">
        <v>79</v>
      </c>
      <c r="G13" s="20">
        <v>78</v>
      </c>
      <c r="H13" s="20">
        <v>83</v>
      </c>
      <c r="I13" s="20">
        <v>77</v>
      </c>
      <c r="J13" s="20">
        <v>83</v>
      </c>
      <c r="K13" s="20">
        <v>80</v>
      </c>
      <c r="L13" s="20">
        <v>90</v>
      </c>
      <c r="M13" s="20">
        <v>74</v>
      </c>
      <c r="N13" s="20">
        <v>77</v>
      </c>
      <c r="O13" s="65">
        <v>86</v>
      </c>
      <c r="P13" s="69">
        <v>80</v>
      </c>
      <c r="Q13" s="20">
        <v>96</v>
      </c>
      <c r="R13" s="20">
        <v>81</v>
      </c>
      <c r="S13" s="20">
        <v>84</v>
      </c>
      <c r="T13" s="20">
        <v>63</v>
      </c>
      <c r="U13" s="20">
        <v>91</v>
      </c>
      <c r="V13" s="20">
        <v>80</v>
      </c>
      <c r="W13" s="20">
        <v>95</v>
      </c>
      <c r="X13" s="20">
        <v>86</v>
      </c>
      <c r="Y13" s="20">
        <v>60</v>
      </c>
      <c r="Z13" s="20">
        <v>65</v>
      </c>
      <c r="AA13" s="18">
        <f t="shared" si="0"/>
        <v>1769</v>
      </c>
      <c r="AB13" s="52"/>
      <c r="AC13" s="19">
        <f t="shared" si="2"/>
        <v>80.4090909090909</v>
      </c>
    </row>
    <row r="14" spans="1:29" ht="12.75">
      <c r="A14" s="57" t="s">
        <v>8</v>
      </c>
      <c r="B14" s="54"/>
      <c r="C14" s="54"/>
      <c r="D14" s="54"/>
      <c r="E14" s="21">
        <f aca="true" t="shared" si="3" ref="E14:Z14">E12-E13</f>
        <v>8</v>
      </c>
      <c r="F14" s="21">
        <f t="shared" si="3"/>
        <v>-16</v>
      </c>
      <c r="G14" s="21">
        <f t="shared" si="3"/>
        <v>5</v>
      </c>
      <c r="H14" s="21">
        <f t="shared" si="3"/>
        <v>13</v>
      </c>
      <c r="I14" s="21">
        <f t="shared" si="3"/>
        <v>-16</v>
      </c>
      <c r="J14" s="21">
        <f t="shared" si="3"/>
        <v>-9</v>
      </c>
      <c r="K14" s="21">
        <f t="shared" si="3"/>
        <v>1</v>
      </c>
      <c r="L14" s="21">
        <f t="shared" si="3"/>
        <v>-18</v>
      </c>
      <c r="M14" s="21">
        <f t="shared" si="3"/>
        <v>-12</v>
      </c>
      <c r="N14" s="21">
        <f t="shared" si="3"/>
        <v>-26</v>
      </c>
      <c r="O14" s="21">
        <f t="shared" si="3"/>
        <v>5</v>
      </c>
      <c r="P14" s="70">
        <f>P12-P13</f>
        <v>-16</v>
      </c>
      <c r="Q14" s="21">
        <f t="shared" si="3"/>
        <v>-6</v>
      </c>
      <c r="R14" s="21">
        <f t="shared" si="3"/>
        <v>9</v>
      </c>
      <c r="S14" s="21">
        <f t="shared" si="3"/>
        <v>-27</v>
      </c>
      <c r="T14" s="21">
        <f t="shared" si="3"/>
        <v>2</v>
      </c>
      <c r="U14" s="21">
        <f t="shared" si="3"/>
        <v>-34</v>
      </c>
      <c r="V14" s="21">
        <f t="shared" si="3"/>
        <v>-23</v>
      </c>
      <c r="W14" s="21">
        <f t="shared" si="3"/>
        <v>-24</v>
      </c>
      <c r="X14" s="21">
        <f t="shared" si="3"/>
        <v>-34</v>
      </c>
      <c r="Y14" s="21">
        <f t="shared" si="3"/>
        <v>11</v>
      </c>
      <c r="Z14" s="21">
        <f t="shared" si="3"/>
        <v>-2</v>
      </c>
      <c r="AA14" s="23">
        <f t="shared" si="0"/>
        <v>-209</v>
      </c>
      <c r="AB14" s="62"/>
      <c r="AC14" s="41">
        <f t="shared" si="2"/>
        <v>-9.5</v>
      </c>
    </row>
  </sheetData>
  <conditionalFormatting sqref="E14:O14 Q14:Z14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">
    <pageSetUpPr fitToPage="1"/>
  </sheetPr>
  <dimension ref="A1:AC17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5" sqref="AC5"/>
    </sheetView>
  </sheetViews>
  <sheetFormatPr defaultColWidth="11.421875" defaultRowHeight="12.75"/>
  <cols>
    <col min="1" max="1" width="13.8515625" style="0" bestFit="1" customWidth="1"/>
    <col min="2" max="4" width="4.8515625" style="0" bestFit="1" customWidth="1"/>
    <col min="5" max="5" width="5.140625" style="0" customWidth="1"/>
    <col min="6" max="6" width="3.57421875" style="0" customWidth="1"/>
    <col min="7" max="7" width="6.00390625" style="0" customWidth="1"/>
    <col min="8" max="8" width="4.28125" style="0" bestFit="1" customWidth="1"/>
    <col min="9" max="9" width="5.140625" style="0" customWidth="1"/>
    <col min="10" max="10" width="4.421875" style="0" bestFit="1" customWidth="1"/>
    <col min="11" max="11" width="5.140625" style="0" customWidth="1"/>
    <col min="12" max="12" width="4.140625" style="0" customWidth="1"/>
    <col min="13" max="13" width="5.140625" style="0" customWidth="1"/>
    <col min="14" max="14" width="3.7109375" style="0" customWidth="1"/>
    <col min="15" max="15" width="5.140625" style="0" customWidth="1"/>
    <col min="16" max="16" width="4.00390625" style="0" customWidth="1"/>
    <col min="17" max="17" width="5.140625" style="0" customWidth="1"/>
    <col min="18" max="18" width="3.7109375" style="0" customWidth="1"/>
    <col min="19" max="19" width="5.140625" style="0" customWidth="1"/>
    <col min="20" max="20" width="4.57421875" style="0" customWidth="1"/>
    <col min="21" max="21" width="5.140625" style="0" customWidth="1"/>
    <col min="22" max="22" width="3.57421875" style="0" customWidth="1"/>
    <col min="23" max="23" width="5.421875" style="0" customWidth="1"/>
    <col min="24" max="24" width="4.140625" style="0" customWidth="1"/>
    <col min="25" max="25" width="5.140625" style="0" customWidth="1"/>
    <col min="26" max="26" width="5.00390625" style="0" customWidth="1"/>
    <col min="27" max="27" width="5.8515625" style="0" customWidth="1"/>
    <col min="28" max="28" width="3.28125" style="0" bestFit="1" customWidth="1"/>
    <col min="29" max="29" width="7.140625" style="0" customWidth="1"/>
  </cols>
  <sheetData>
    <row r="1" spans="1:29" ht="48" customHeight="1">
      <c r="A1" s="1" t="s">
        <v>9</v>
      </c>
      <c r="B1" s="1" t="s">
        <v>1</v>
      </c>
      <c r="C1" s="1" t="s">
        <v>2</v>
      </c>
      <c r="D1" s="2" t="s">
        <v>3</v>
      </c>
      <c r="E1" s="38" t="s">
        <v>122</v>
      </c>
      <c r="F1" s="38" t="s">
        <v>13</v>
      </c>
      <c r="G1" s="4" t="s">
        <v>14</v>
      </c>
      <c r="H1" s="4" t="s">
        <v>100</v>
      </c>
      <c r="I1" s="4" t="s">
        <v>134</v>
      </c>
      <c r="J1" s="4" t="s">
        <v>65</v>
      </c>
      <c r="K1" s="4" t="s">
        <v>144</v>
      </c>
      <c r="L1" s="4" t="s">
        <v>18</v>
      </c>
      <c r="M1" s="4" t="s">
        <v>107</v>
      </c>
      <c r="N1" s="4" t="s">
        <v>124</v>
      </c>
      <c r="O1" s="71" t="s">
        <v>102</v>
      </c>
      <c r="P1" s="75" t="s">
        <v>106</v>
      </c>
      <c r="Q1" s="4" t="s">
        <v>135</v>
      </c>
      <c r="R1" s="4" t="s">
        <v>17</v>
      </c>
      <c r="S1" s="4" t="s">
        <v>82</v>
      </c>
      <c r="T1" s="4" t="s">
        <v>104</v>
      </c>
      <c r="U1" s="4" t="s">
        <v>78</v>
      </c>
      <c r="V1" s="4" t="s">
        <v>71</v>
      </c>
      <c r="W1" s="4" t="s">
        <v>15</v>
      </c>
      <c r="X1" s="4" t="s">
        <v>101</v>
      </c>
      <c r="Y1" s="4" t="s">
        <v>11</v>
      </c>
      <c r="Z1" s="71" t="s">
        <v>99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159</v>
      </c>
      <c r="B2" s="49"/>
      <c r="C2" s="49"/>
      <c r="D2" s="55"/>
      <c r="E2" s="43">
        <v>27</v>
      </c>
      <c r="F2" s="43">
        <v>2</v>
      </c>
      <c r="G2" s="12">
        <v>10</v>
      </c>
      <c r="H2" s="12">
        <v>18</v>
      </c>
      <c r="I2" s="12">
        <v>25</v>
      </c>
      <c r="J2" s="12">
        <v>22</v>
      </c>
      <c r="K2" s="12">
        <v>17</v>
      </c>
      <c r="L2" s="12">
        <v>23</v>
      </c>
      <c r="M2" s="11">
        <v>6</v>
      </c>
      <c r="N2" s="12">
        <v>16</v>
      </c>
      <c r="O2" s="44">
        <v>22</v>
      </c>
      <c r="P2" s="79"/>
      <c r="Q2" s="12">
        <v>2</v>
      </c>
      <c r="R2" s="12">
        <v>15</v>
      </c>
      <c r="S2" s="12">
        <v>20</v>
      </c>
      <c r="T2" s="12">
        <v>23</v>
      </c>
      <c r="U2" s="12">
        <v>13</v>
      </c>
      <c r="V2" s="12">
        <v>13</v>
      </c>
      <c r="W2" s="12">
        <v>8</v>
      </c>
      <c r="X2" s="12">
        <v>14</v>
      </c>
      <c r="Y2" s="12">
        <v>16</v>
      </c>
      <c r="Z2" s="12">
        <v>20</v>
      </c>
      <c r="AA2" s="13">
        <f>SUM(E2:Z2)</f>
        <v>332</v>
      </c>
      <c r="AB2" s="5">
        <f>COUNT(E2:Z2)</f>
        <v>21</v>
      </c>
      <c r="AC2" s="14">
        <f>AA2/COUNT(E2:Z2)</f>
        <v>15.80952380952381</v>
      </c>
    </row>
    <row r="3" spans="1:29" ht="15" customHeight="1">
      <c r="A3" s="7" t="s">
        <v>158</v>
      </c>
      <c r="B3" s="49"/>
      <c r="C3" s="49"/>
      <c r="D3" s="55"/>
      <c r="E3" s="43">
        <v>2</v>
      </c>
      <c r="F3" s="43">
        <v>16</v>
      </c>
      <c r="G3" s="12">
        <v>17</v>
      </c>
      <c r="H3" s="12">
        <v>4</v>
      </c>
      <c r="I3" s="12">
        <v>12</v>
      </c>
      <c r="J3" s="12">
        <v>18</v>
      </c>
      <c r="K3" s="12">
        <v>18</v>
      </c>
      <c r="L3" s="12">
        <v>14</v>
      </c>
      <c r="M3" s="11">
        <v>12</v>
      </c>
      <c r="N3" s="12">
        <v>19</v>
      </c>
      <c r="O3" s="44">
        <v>21</v>
      </c>
      <c r="P3" s="79"/>
      <c r="Q3" s="12">
        <v>16</v>
      </c>
      <c r="R3" s="12">
        <v>19</v>
      </c>
      <c r="S3" s="12">
        <v>12</v>
      </c>
      <c r="T3" s="12">
        <v>12</v>
      </c>
      <c r="U3" s="12">
        <v>2</v>
      </c>
      <c r="V3" s="12">
        <v>8</v>
      </c>
      <c r="W3" s="12">
        <v>27</v>
      </c>
      <c r="X3" s="12">
        <v>11</v>
      </c>
      <c r="Y3" s="12">
        <v>15</v>
      </c>
      <c r="Z3" s="12">
        <v>12</v>
      </c>
      <c r="AA3" s="13">
        <f>SUM(E3:Z3)</f>
        <v>287</v>
      </c>
      <c r="AB3" s="5">
        <f>COUNT(E3:Z3)</f>
        <v>21</v>
      </c>
      <c r="AC3" s="14">
        <f>AA3/COUNT(E3:Z3)</f>
        <v>13.666666666666666</v>
      </c>
    </row>
    <row r="4" spans="1:29" ht="15" customHeight="1">
      <c r="A4" s="7" t="s">
        <v>162</v>
      </c>
      <c r="B4" s="49"/>
      <c r="C4" s="49"/>
      <c r="D4" s="55"/>
      <c r="E4" s="43">
        <v>1</v>
      </c>
      <c r="F4" s="43">
        <v>12</v>
      </c>
      <c r="G4" s="12">
        <v>18</v>
      </c>
      <c r="H4" s="12">
        <v>10</v>
      </c>
      <c r="I4" s="12">
        <v>20</v>
      </c>
      <c r="J4" s="12">
        <v>4</v>
      </c>
      <c r="K4" s="12">
        <v>8</v>
      </c>
      <c r="L4" s="12">
        <v>12</v>
      </c>
      <c r="M4" s="12">
        <v>10</v>
      </c>
      <c r="N4" s="12"/>
      <c r="O4" s="44"/>
      <c r="P4" s="79"/>
      <c r="Q4" s="12"/>
      <c r="R4" s="12"/>
      <c r="S4" s="12"/>
      <c r="T4" s="12"/>
      <c r="U4" s="12"/>
      <c r="V4" s="12"/>
      <c r="W4" s="12"/>
      <c r="X4" s="12"/>
      <c r="Y4" s="12"/>
      <c r="Z4" s="12"/>
      <c r="AA4" s="13">
        <f>SUM(E4:Z4)</f>
        <v>95</v>
      </c>
      <c r="AB4" s="5">
        <f>COUNT(E4:Z4)</f>
        <v>9</v>
      </c>
      <c r="AC4" s="14">
        <f>AA4/COUNT(E4:Z4)</f>
        <v>10.555555555555555</v>
      </c>
    </row>
    <row r="5" spans="1:29" ht="15" customHeight="1">
      <c r="A5" s="7" t="s">
        <v>163</v>
      </c>
      <c r="B5" s="49"/>
      <c r="C5" s="49"/>
      <c r="D5" s="55"/>
      <c r="E5" s="43">
        <v>20</v>
      </c>
      <c r="F5" s="43">
        <v>9</v>
      </c>
      <c r="G5" s="12">
        <v>8</v>
      </c>
      <c r="H5" s="12">
        <v>2</v>
      </c>
      <c r="I5" s="12">
        <v>3</v>
      </c>
      <c r="J5" s="12">
        <v>2</v>
      </c>
      <c r="K5" s="12">
        <v>6</v>
      </c>
      <c r="L5" s="12">
        <v>10</v>
      </c>
      <c r="M5" s="12">
        <v>14</v>
      </c>
      <c r="N5" s="12">
        <v>11</v>
      </c>
      <c r="O5" s="44"/>
      <c r="P5" s="79"/>
      <c r="Q5" s="12">
        <v>18</v>
      </c>
      <c r="R5" s="12">
        <v>16</v>
      </c>
      <c r="S5" s="12">
        <v>20</v>
      </c>
      <c r="T5" s="12">
        <v>6</v>
      </c>
      <c r="U5" s="12">
        <v>21</v>
      </c>
      <c r="V5" s="12"/>
      <c r="W5" s="12">
        <v>7</v>
      </c>
      <c r="X5" s="12">
        <v>4</v>
      </c>
      <c r="Y5" s="12">
        <v>9</v>
      </c>
      <c r="Z5" s="12">
        <v>8</v>
      </c>
      <c r="AA5" s="13">
        <f>SUM(E5:Z5)</f>
        <v>194</v>
      </c>
      <c r="AB5" s="5">
        <f>COUNT(E5:Z5)</f>
        <v>19</v>
      </c>
      <c r="AC5" s="14">
        <f>AA5/COUNT(E5:Z5)</f>
        <v>10.210526315789474</v>
      </c>
    </row>
    <row r="6" spans="1:29" ht="15" customHeight="1">
      <c r="A6" s="7" t="s">
        <v>160</v>
      </c>
      <c r="B6" s="49"/>
      <c r="C6" s="49"/>
      <c r="D6" s="55"/>
      <c r="E6" s="43">
        <v>10</v>
      </c>
      <c r="F6" s="43">
        <v>7</v>
      </c>
      <c r="G6" s="12">
        <v>4</v>
      </c>
      <c r="H6" s="12">
        <v>7</v>
      </c>
      <c r="I6" s="12">
        <v>11</v>
      </c>
      <c r="J6" s="12">
        <v>2</v>
      </c>
      <c r="K6" s="12">
        <v>15</v>
      </c>
      <c r="L6" s="12">
        <v>3</v>
      </c>
      <c r="M6" s="12">
        <v>5</v>
      </c>
      <c r="N6" s="12">
        <v>3</v>
      </c>
      <c r="O6" s="44">
        <v>17</v>
      </c>
      <c r="P6" s="79"/>
      <c r="Q6" s="12">
        <v>8</v>
      </c>
      <c r="R6" s="12">
        <v>14</v>
      </c>
      <c r="S6" s="12">
        <v>5</v>
      </c>
      <c r="T6" s="12">
        <v>8</v>
      </c>
      <c r="U6" s="12">
        <v>11</v>
      </c>
      <c r="V6" s="12">
        <v>10</v>
      </c>
      <c r="W6" s="12">
        <v>4</v>
      </c>
      <c r="X6" s="12">
        <v>11</v>
      </c>
      <c r="Y6" s="12">
        <v>3</v>
      </c>
      <c r="Z6" s="12">
        <v>13</v>
      </c>
      <c r="AA6" s="13">
        <f>SUM(E6:Z6)</f>
        <v>171</v>
      </c>
      <c r="AB6" s="5">
        <f>COUNT(E6:Z6)</f>
        <v>21</v>
      </c>
      <c r="AC6" s="14">
        <f>AA6/COUNT(E6:Z6)</f>
        <v>8.142857142857142</v>
      </c>
    </row>
    <row r="7" spans="1:29" ht="15" customHeight="1">
      <c r="A7" s="7" t="s">
        <v>161</v>
      </c>
      <c r="B7" s="49"/>
      <c r="C7" s="49"/>
      <c r="D7" s="55"/>
      <c r="E7" s="43"/>
      <c r="F7" s="43">
        <v>9</v>
      </c>
      <c r="G7" s="12">
        <v>7</v>
      </c>
      <c r="H7" s="12">
        <v>9</v>
      </c>
      <c r="I7" s="12">
        <v>10</v>
      </c>
      <c r="J7" s="12">
        <v>6</v>
      </c>
      <c r="K7" s="12">
        <v>8</v>
      </c>
      <c r="L7" s="12">
        <v>0</v>
      </c>
      <c r="M7" s="12">
        <v>5</v>
      </c>
      <c r="N7" s="12">
        <v>0</v>
      </c>
      <c r="O7" s="44">
        <v>15</v>
      </c>
      <c r="P7" s="79"/>
      <c r="Q7" s="12">
        <v>17</v>
      </c>
      <c r="R7" s="12">
        <v>8</v>
      </c>
      <c r="S7" s="12">
        <v>16</v>
      </c>
      <c r="T7" s="12">
        <v>6</v>
      </c>
      <c r="U7" s="12">
        <v>7</v>
      </c>
      <c r="V7" s="12">
        <v>12</v>
      </c>
      <c r="W7" s="12">
        <v>12</v>
      </c>
      <c r="X7" s="12">
        <v>2</v>
      </c>
      <c r="Y7" s="12">
        <v>7</v>
      </c>
      <c r="Z7" s="12">
        <v>6</v>
      </c>
      <c r="AA7" s="13">
        <f>SUM(E7:Z7)</f>
        <v>162</v>
      </c>
      <c r="AB7" s="5">
        <f>COUNT(E7:Z7)</f>
        <v>20</v>
      </c>
      <c r="AC7" s="14">
        <f>AA7/COUNT(E7:Z7)</f>
        <v>8.1</v>
      </c>
    </row>
    <row r="8" spans="1:29" ht="15" customHeight="1">
      <c r="A8" s="7" t="s">
        <v>167</v>
      </c>
      <c r="B8" s="49"/>
      <c r="C8" s="49"/>
      <c r="D8" s="55"/>
      <c r="E8" s="43">
        <v>4</v>
      </c>
      <c r="F8" s="43" t="s">
        <v>185</v>
      </c>
      <c r="G8" s="28" t="s">
        <v>185</v>
      </c>
      <c r="H8" s="12">
        <v>6</v>
      </c>
      <c r="I8" s="12">
        <v>2</v>
      </c>
      <c r="J8" s="12">
        <v>2</v>
      </c>
      <c r="K8" s="12">
        <v>0</v>
      </c>
      <c r="L8" s="12">
        <v>5</v>
      </c>
      <c r="M8" s="12">
        <v>2</v>
      </c>
      <c r="N8" s="12">
        <v>4</v>
      </c>
      <c r="O8" s="44" t="s">
        <v>185</v>
      </c>
      <c r="P8" s="79"/>
      <c r="Q8" s="12">
        <v>10</v>
      </c>
      <c r="R8" s="12">
        <v>4</v>
      </c>
      <c r="S8" s="12">
        <v>2</v>
      </c>
      <c r="T8" s="12">
        <v>18</v>
      </c>
      <c r="U8" s="12">
        <v>9</v>
      </c>
      <c r="V8" s="12">
        <v>4</v>
      </c>
      <c r="W8" s="12">
        <v>4</v>
      </c>
      <c r="X8" s="12">
        <v>7</v>
      </c>
      <c r="Y8" s="12">
        <v>13</v>
      </c>
      <c r="Z8" s="12">
        <v>7</v>
      </c>
      <c r="AA8" s="13">
        <f>SUM(E8:Z8)</f>
        <v>103</v>
      </c>
      <c r="AB8" s="5">
        <f>COUNT(E8:Z8)</f>
        <v>18</v>
      </c>
      <c r="AC8" s="14">
        <f>AA8/COUNT(E8:Z8)</f>
        <v>5.722222222222222</v>
      </c>
    </row>
    <row r="9" spans="1:29" ht="15" customHeight="1">
      <c r="A9" s="7" t="s">
        <v>165</v>
      </c>
      <c r="B9" s="49"/>
      <c r="C9" s="49"/>
      <c r="D9" s="55"/>
      <c r="E9" s="43"/>
      <c r="F9" s="43">
        <v>8</v>
      </c>
      <c r="G9" s="45">
        <v>5</v>
      </c>
      <c r="H9" s="12">
        <v>3</v>
      </c>
      <c r="I9" s="12">
        <v>4</v>
      </c>
      <c r="J9" s="12">
        <v>9</v>
      </c>
      <c r="K9" s="12">
        <v>2</v>
      </c>
      <c r="L9" s="12">
        <v>0</v>
      </c>
      <c r="M9" s="12">
        <v>8</v>
      </c>
      <c r="N9" s="12">
        <v>2</v>
      </c>
      <c r="O9" s="44"/>
      <c r="P9" s="79"/>
      <c r="Q9" s="12">
        <v>8</v>
      </c>
      <c r="R9" s="12">
        <v>3</v>
      </c>
      <c r="S9" s="12">
        <v>7</v>
      </c>
      <c r="T9" s="12">
        <v>7</v>
      </c>
      <c r="U9" s="12"/>
      <c r="V9" s="12"/>
      <c r="W9" s="12">
        <v>6</v>
      </c>
      <c r="X9" s="12">
        <v>6</v>
      </c>
      <c r="Y9" s="12"/>
      <c r="Z9" s="12">
        <v>3</v>
      </c>
      <c r="AA9" s="13">
        <f>SUM(E9:Z9)</f>
        <v>81</v>
      </c>
      <c r="AB9" s="5">
        <f>COUNT(E9:Z9)</f>
        <v>16</v>
      </c>
      <c r="AC9" s="14">
        <f>AA9/COUNT(E9:Z9)</f>
        <v>5.0625</v>
      </c>
    </row>
    <row r="10" spans="1:29" ht="15" customHeight="1">
      <c r="A10" s="7" t="s">
        <v>164</v>
      </c>
      <c r="B10" s="49"/>
      <c r="C10" s="49"/>
      <c r="D10" s="55"/>
      <c r="E10" s="43">
        <v>2</v>
      </c>
      <c r="F10" s="43">
        <v>0</v>
      </c>
      <c r="G10" s="12">
        <v>4</v>
      </c>
      <c r="H10" s="12">
        <v>4</v>
      </c>
      <c r="I10" s="12">
        <v>11</v>
      </c>
      <c r="J10" s="12">
        <v>4</v>
      </c>
      <c r="K10" s="12">
        <v>3</v>
      </c>
      <c r="L10" s="12">
        <v>2</v>
      </c>
      <c r="M10" s="12"/>
      <c r="N10" s="12"/>
      <c r="O10" s="44"/>
      <c r="P10" s="79"/>
      <c r="Q10" s="12"/>
      <c r="R10" s="12"/>
      <c r="S10" s="12"/>
      <c r="T10" s="12"/>
      <c r="U10" s="12"/>
      <c r="V10" s="12">
        <v>2</v>
      </c>
      <c r="W10" s="12">
        <v>4</v>
      </c>
      <c r="X10" s="12">
        <v>6</v>
      </c>
      <c r="Y10" s="12">
        <v>4</v>
      </c>
      <c r="Z10" s="12">
        <v>9</v>
      </c>
      <c r="AA10" s="13">
        <f>SUM(E10:Z10)</f>
        <v>55</v>
      </c>
      <c r="AB10" s="5">
        <f>COUNT(E10:Z10)</f>
        <v>13</v>
      </c>
      <c r="AC10" s="14">
        <f>AA10/COUNT(E10:Z10)</f>
        <v>4.230769230769231</v>
      </c>
    </row>
    <row r="11" spans="1:29" ht="15" customHeight="1">
      <c r="A11" s="7" t="s">
        <v>199</v>
      </c>
      <c r="B11" s="49"/>
      <c r="C11" s="49"/>
      <c r="D11" s="55"/>
      <c r="E11" s="43"/>
      <c r="F11" s="43"/>
      <c r="G11" s="12"/>
      <c r="H11" s="12"/>
      <c r="I11" s="12"/>
      <c r="J11" s="12"/>
      <c r="K11" s="12"/>
      <c r="L11" s="12"/>
      <c r="M11" s="12"/>
      <c r="N11" s="12"/>
      <c r="O11" s="44">
        <v>4</v>
      </c>
      <c r="P11" s="7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>
        <f>SUM(E11:Z11)</f>
        <v>4</v>
      </c>
      <c r="AB11" s="5">
        <f>COUNT(E11:Z11)</f>
        <v>1</v>
      </c>
      <c r="AC11" s="14">
        <f>AA11/COUNT(E11:Z11)</f>
        <v>4</v>
      </c>
    </row>
    <row r="12" spans="1:29" ht="15" customHeight="1">
      <c r="A12" s="7" t="s">
        <v>166</v>
      </c>
      <c r="B12" s="49"/>
      <c r="C12" s="49"/>
      <c r="D12" s="55"/>
      <c r="E12" s="43">
        <v>1</v>
      </c>
      <c r="F12" s="43">
        <v>3</v>
      </c>
      <c r="G12" s="12">
        <v>5</v>
      </c>
      <c r="H12" s="12">
        <v>4</v>
      </c>
      <c r="I12" s="12">
        <v>8</v>
      </c>
      <c r="J12" s="12">
        <v>3</v>
      </c>
      <c r="K12" s="12">
        <v>0</v>
      </c>
      <c r="L12" s="12">
        <v>0</v>
      </c>
      <c r="M12" s="12">
        <v>5</v>
      </c>
      <c r="N12" s="12">
        <v>3</v>
      </c>
      <c r="O12" s="44">
        <v>0</v>
      </c>
      <c r="P12" s="79"/>
      <c r="Q12" s="12">
        <v>5</v>
      </c>
      <c r="R12" s="12">
        <v>2</v>
      </c>
      <c r="S12" s="12">
        <v>0</v>
      </c>
      <c r="T12" s="12">
        <v>0</v>
      </c>
      <c r="U12" s="12">
        <v>6</v>
      </c>
      <c r="V12" s="12">
        <v>9</v>
      </c>
      <c r="W12" s="12">
        <v>0</v>
      </c>
      <c r="X12" s="12">
        <v>3</v>
      </c>
      <c r="Y12" s="12">
        <v>3</v>
      </c>
      <c r="Z12" s="12">
        <v>4</v>
      </c>
      <c r="AA12" s="13">
        <f>SUM(E12:Z12)</f>
        <v>64</v>
      </c>
      <c r="AB12" s="5">
        <f>COUNT(E12:Z12)</f>
        <v>21</v>
      </c>
      <c r="AC12" s="14">
        <f>AA12/COUNT(E12:Z12)</f>
        <v>3.0476190476190474</v>
      </c>
    </row>
    <row r="13" spans="1:29" ht="15" customHeight="1">
      <c r="A13" s="7" t="s">
        <v>205</v>
      </c>
      <c r="B13" s="49"/>
      <c r="C13" s="49"/>
      <c r="D13" s="55"/>
      <c r="E13" s="43">
        <v>8</v>
      </c>
      <c r="F13" s="43"/>
      <c r="G13" s="12"/>
      <c r="H13" s="12"/>
      <c r="I13" s="12"/>
      <c r="J13" s="12"/>
      <c r="K13" s="12"/>
      <c r="L13" s="12"/>
      <c r="M13" s="12"/>
      <c r="N13" s="12"/>
      <c r="O13" s="44">
        <v>1</v>
      </c>
      <c r="P13" s="79"/>
      <c r="Q13" s="12"/>
      <c r="R13" s="12"/>
      <c r="S13" s="12"/>
      <c r="T13" s="12"/>
      <c r="U13" s="12">
        <v>0</v>
      </c>
      <c r="V13" s="12"/>
      <c r="W13" s="12"/>
      <c r="X13" s="12"/>
      <c r="Y13" s="12">
        <v>3</v>
      </c>
      <c r="Z13" s="12"/>
      <c r="AA13" s="13">
        <f>SUM(E13:Z13)</f>
        <v>12</v>
      </c>
      <c r="AB13" s="5">
        <f>COUNT(E13:Z13)</f>
        <v>4</v>
      </c>
      <c r="AC13" s="14">
        <f>AA13/COUNT(E13:Z13)</f>
        <v>3</v>
      </c>
    </row>
    <row r="14" spans="1:29" ht="15" customHeight="1">
      <c r="A14" s="7" t="s">
        <v>181</v>
      </c>
      <c r="B14" s="49"/>
      <c r="C14" s="49"/>
      <c r="D14" s="55"/>
      <c r="E14" s="43" t="s">
        <v>185</v>
      </c>
      <c r="F14" s="43"/>
      <c r="G14" s="12"/>
      <c r="H14" s="12"/>
      <c r="I14" s="12"/>
      <c r="J14" s="12"/>
      <c r="K14" s="12"/>
      <c r="L14" s="12"/>
      <c r="M14" s="12">
        <v>3</v>
      </c>
      <c r="N14" s="12">
        <v>2</v>
      </c>
      <c r="O14" s="44" t="s">
        <v>185</v>
      </c>
      <c r="P14" s="79"/>
      <c r="Q14" s="12">
        <v>0</v>
      </c>
      <c r="R14" s="12"/>
      <c r="S14" s="12"/>
      <c r="T14" s="12">
        <v>0</v>
      </c>
      <c r="U14" s="12"/>
      <c r="V14" s="12">
        <v>0</v>
      </c>
      <c r="W14" s="12"/>
      <c r="X14" s="12"/>
      <c r="Y14" s="12">
        <v>0</v>
      </c>
      <c r="Z14" s="12">
        <v>0</v>
      </c>
      <c r="AA14" s="13">
        <f>SUM(E14:Z14)</f>
        <v>5</v>
      </c>
      <c r="AB14" s="5">
        <f>COUNT(E14:Z14)</f>
        <v>7</v>
      </c>
      <c r="AC14" s="14">
        <f>AA14/COUNT(E14:Z14)</f>
        <v>0.7142857142857143</v>
      </c>
    </row>
    <row r="15" spans="1:29" ht="15" customHeight="1">
      <c r="A15" s="56" t="s">
        <v>6</v>
      </c>
      <c r="B15" s="50" t="e">
        <f>2004-(SUM(B2:B14)/COUNT(B2:B14))</f>
        <v>#DIV/0!</v>
      </c>
      <c r="C15" s="51" t="e">
        <f>SUM(C2:C14)/COUNT(C2:C14)</f>
        <v>#DIV/0!</v>
      </c>
      <c r="D15" s="52"/>
      <c r="E15" s="32">
        <f>SUM(E2:E14)</f>
        <v>75</v>
      </c>
      <c r="F15" s="32">
        <f>SUM(F2:F14)</f>
        <v>66</v>
      </c>
      <c r="G15" s="32">
        <f>SUM(G2:G14)</f>
        <v>78</v>
      </c>
      <c r="H15" s="32">
        <f>SUM(H2:H14)</f>
        <v>67</v>
      </c>
      <c r="I15" s="32">
        <f>SUM(I2:I14)</f>
        <v>106</v>
      </c>
      <c r="J15" s="32">
        <f>SUM(J2:J14)</f>
        <v>72</v>
      </c>
      <c r="K15" s="32">
        <f>SUM(K2:K14)</f>
        <v>77</v>
      </c>
      <c r="L15" s="32">
        <f>SUM(L2:L14)</f>
        <v>69</v>
      </c>
      <c r="M15" s="32">
        <f>SUM(M2:M14)</f>
        <v>70</v>
      </c>
      <c r="N15" s="32">
        <f>SUM(N2:N14)</f>
        <v>60</v>
      </c>
      <c r="O15" s="64">
        <f>SUM(O2:O14)</f>
        <v>80</v>
      </c>
      <c r="P15" s="68">
        <v>67</v>
      </c>
      <c r="Q15" s="32">
        <f>SUM(Q2:Q14)</f>
        <v>84</v>
      </c>
      <c r="R15" s="32">
        <f>SUM(R2:R14)</f>
        <v>81</v>
      </c>
      <c r="S15" s="32">
        <f>SUM(S2:S14)</f>
        <v>82</v>
      </c>
      <c r="T15" s="32">
        <f>SUM(T2:T14)</f>
        <v>80</v>
      </c>
      <c r="U15" s="32">
        <f>SUM(U2:U14)</f>
        <v>69</v>
      </c>
      <c r="V15" s="32">
        <f>SUM(V2:V14)</f>
        <v>58</v>
      </c>
      <c r="W15" s="32">
        <f>SUM(W2:W14)</f>
        <v>72</v>
      </c>
      <c r="X15" s="32">
        <f>SUM(X2:X14)</f>
        <v>64</v>
      </c>
      <c r="Y15" s="32">
        <f>SUM(Y2:Y14)</f>
        <v>73</v>
      </c>
      <c r="Z15" s="32">
        <f>SUM(Z2:Z14)</f>
        <v>82</v>
      </c>
      <c r="AA15" s="32">
        <f>SUM(E15:Z15)</f>
        <v>1632</v>
      </c>
      <c r="AB15" s="52"/>
      <c r="AC15" s="19">
        <f>AA15/COUNT(E15:Z15)</f>
        <v>74.18181818181819</v>
      </c>
    </row>
    <row r="16" spans="1:29" ht="12.75">
      <c r="A16" s="57" t="s">
        <v>7</v>
      </c>
      <c r="B16" s="53"/>
      <c r="C16" s="53"/>
      <c r="D16" s="53"/>
      <c r="E16" s="20">
        <v>77</v>
      </c>
      <c r="F16" s="20">
        <v>92</v>
      </c>
      <c r="G16" s="20">
        <v>83</v>
      </c>
      <c r="H16" s="20">
        <v>69</v>
      </c>
      <c r="I16" s="20">
        <v>84</v>
      </c>
      <c r="J16" s="20">
        <v>85</v>
      </c>
      <c r="K16" s="20">
        <v>100</v>
      </c>
      <c r="L16" s="20">
        <v>65</v>
      </c>
      <c r="M16" s="20">
        <v>105</v>
      </c>
      <c r="N16" s="20">
        <v>97</v>
      </c>
      <c r="O16" s="65">
        <v>88</v>
      </c>
      <c r="P16" s="69">
        <v>86</v>
      </c>
      <c r="Q16" s="20">
        <v>94</v>
      </c>
      <c r="R16" s="20">
        <v>90</v>
      </c>
      <c r="S16" s="20">
        <v>86</v>
      </c>
      <c r="T16" s="20">
        <v>85</v>
      </c>
      <c r="U16" s="20">
        <v>72</v>
      </c>
      <c r="V16" s="20">
        <v>86</v>
      </c>
      <c r="W16" s="20">
        <v>76</v>
      </c>
      <c r="X16" s="20">
        <v>95</v>
      </c>
      <c r="Y16" s="20">
        <v>95</v>
      </c>
      <c r="Z16" s="20">
        <v>88</v>
      </c>
      <c r="AA16" s="18">
        <f>SUM(E16:Z16)</f>
        <v>1898</v>
      </c>
      <c r="AB16" s="52"/>
      <c r="AC16" s="19">
        <f>AA16/COUNT(E16:Z16)</f>
        <v>86.27272727272727</v>
      </c>
    </row>
    <row r="17" spans="1:29" ht="12.75">
      <c r="A17" s="57" t="s">
        <v>8</v>
      </c>
      <c r="B17" s="54"/>
      <c r="C17" s="54"/>
      <c r="D17" s="54"/>
      <c r="E17" s="21">
        <f aca="true" t="shared" si="0" ref="E17:Z17">E15-E16</f>
        <v>-2</v>
      </c>
      <c r="F17" s="21">
        <f t="shared" si="0"/>
        <v>-26</v>
      </c>
      <c r="G17" s="21">
        <f t="shared" si="0"/>
        <v>-5</v>
      </c>
      <c r="H17" s="21">
        <f t="shared" si="0"/>
        <v>-2</v>
      </c>
      <c r="I17" s="21">
        <f t="shared" si="0"/>
        <v>22</v>
      </c>
      <c r="J17" s="21">
        <f t="shared" si="0"/>
        <v>-13</v>
      </c>
      <c r="K17" s="21">
        <f t="shared" si="0"/>
        <v>-23</v>
      </c>
      <c r="L17" s="21">
        <f t="shared" si="0"/>
        <v>4</v>
      </c>
      <c r="M17" s="21">
        <f t="shared" si="0"/>
        <v>-35</v>
      </c>
      <c r="N17" s="21">
        <f t="shared" si="0"/>
        <v>-37</v>
      </c>
      <c r="O17" s="21">
        <f t="shared" si="0"/>
        <v>-8</v>
      </c>
      <c r="P17" s="70">
        <f>P15-P16</f>
        <v>-19</v>
      </c>
      <c r="Q17" s="21">
        <f t="shared" si="0"/>
        <v>-10</v>
      </c>
      <c r="R17" s="21">
        <f t="shared" si="0"/>
        <v>-9</v>
      </c>
      <c r="S17" s="21">
        <f t="shared" si="0"/>
        <v>-4</v>
      </c>
      <c r="T17" s="21">
        <f t="shared" si="0"/>
        <v>-5</v>
      </c>
      <c r="U17" s="21">
        <f t="shared" si="0"/>
        <v>-3</v>
      </c>
      <c r="V17" s="21">
        <f t="shared" si="0"/>
        <v>-28</v>
      </c>
      <c r="W17" s="21">
        <f t="shared" si="0"/>
        <v>-4</v>
      </c>
      <c r="X17" s="21">
        <f t="shared" si="0"/>
        <v>-31</v>
      </c>
      <c r="Y17" s="21">
        <f t="shared" si="0"/>
        <v>-22</v>
      </c>
      <c r="Z17" s="21">
        <f t="shared" si="0"/>
        <v>-6</v>
      </c>
      <c r="AA17" s="23">
        <f>SUM(E17:Z17)</f>
        <v>-266</v>
      </c>
      <c r="AB17" s="62"/>
      <c r="AC17" s="41">
        <f>AA17/COUNT(E17:Z17)</f>
        <v>-12.090909090909092</v>
      </c>
    </row>
  </sheetData>
  <conditionalFormatting sqref="E17:O17 Q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22">
    <pageSetUpPr fitToPage="1"/>
  </sheetPr>
  <dimension ref="A1:AC17"/>
  <sheetViews>
    <sheetView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" sqref="F2"/>
    </sheetView>
  </sheetViews>
  <sheetFormatPr defaultColWidth="11.421875" defaultRowHeight="12.75"/>
  <cols>
    <col min="1" max="1" width="14.8515625" style="0" bestFit="1" customWidth="1"/>
    <col min="2" max="3" width="5.00390625" style="0" bestFit="1" customWidth="1"/>
    <col min="4" max="4" width="4.8515625" style="0" bestFit="1" customWidth="1"/>
    <col min="5" max="5" width="5.140625" style="0" customWidth="1"/>
    <col min="6" max="6" width="4.421875" style="0" bestFit="1" customWidth="1"/>
    <col min="7" max="7" width="5.28125" style="0" customWidth="1"/>
    <col min="8" max="8" width="5.421875" style="0" customWidth="1"/>
    <col min="9" max="9" width="6.00390625" style="0" customWidth="1"/>
    <col min="10" max="10" width="4.00390625" style="0" customWidth="1"/>
    <col min="11" max="11" width="4.421875" style="0" customWidth="1"/>
    <col min="12" max="12" width="5.140625" style="0" customWidth="1"/>
    <col min="13" max="13" width="3.57421875" style="0" customWidth="1"/>
    <col min="14" max="15" width="5.140625" style="0" customWidth="1"/>
    <col min="16" max="16" width="4.57421875" style="0" customWidth="1"/>
    <col min="17" max="17" width="5.140625" style="0" customWidth="1"/>
    <col min="18" max="18" width="3.421875" style="0" customWidth="1"/>
    <col min="19" max="19" width="5.28125" style="0" customWidth="1"/>
    <col min="20" max="20" width="3.8515625" style="0" customWidth="1"/>
    <col min="21" max="22" width="5.140625" style="0" customWidth="1"/>
    <col min="23" max="23" width="5.00390625" style="0" bestFit="1" customWidth="1"/>
    <col min="24" max="24" width="5.28125" style="0" customWidth="1"/>
    <col min="25" max="25" width="4.8515625" style="0" customWidth="1"/>
    <col min="26" max="26" width="4.140625" style="0" customWidth="1"/>
    <col min="27" max="27" width="6.28125" style="0" bestFit="1" customWidth="1"/>
    <col min="28" max="28" width="3.28125" style="0" bestFit="1" customWidth="1"/>
    <col min="29" max="29" width="7.8515625" style="0" customWidth="1"/>
  </cols>
  <sheetData>
    <row r="1" spans="1:29" ht="45.75" customHeight="1">
      <c r="A1" s="1" t="s">
        <v>0</v>
      </c>
      <c r="B1" s="1" t="s">
        <v>1</v>
      </c>
      <c r="C1" s="1" t="s">
        <v>2</v>
      </c>
      <c r="D1" s="2" t="s">
        <v>3</v>
      </c>
      <c r="E1" s="4" t="s">
        <v>64</v>
      </c>
      <c r="F1" s="4" t="s">
        <v>65</v>
      </c>
      <c r="G1" s="4" t="s">
        <v>122</v>
      </c>
      <c r="H1" s="4" t="s">
        <v>13</v>
      </c>
      <c r="I1" s="4" t="s">
        <v>14</v>
      </c>
      <c r="J1" s="4" t="s">
        <v>100</v>
      </c>
      <c r="K1" s="4" t="s">
        <v>153</v>
      </c>
      <c r="L1" s="4" t="s">
        <v>103</v>
      </c>
      <c r="M1" s="4" t="s">
        <v>173</v>
      </c>
      <c r="N1" s="4" t="s">
        <v>102</v>
      </c>
      <c r="O1" s="71" t="s">
        <v>107</v>
      </c>
      <c r="P1" s="75" t="s">
        <v>104</v>
      </c>
      <c r="Q1" s="4" t="s">
        <v>78</v>
      </c>
      <c r="R1" s="4" t="s">
        <v>106</v>
      </c>
      <c r="S1" s="4" t="s">
        <v>135</v>
      </c>
      <c r="T1" s="4" t="s">
        <v>17</v>
      </c>
      <c r="U1" s="4" t="s">
        <v>82</v>
      </c>
      <c r="V1" s="4" t="s">
        <v>11</v>
      </c>
      <c r="W1" s="4" t="s">
        <v>121</v>
      </c>
      <c r="X1" s="4" t="s">
        <v>16</v>
      </c>
      <c r="Y1" s="4" t="s">
        <v>99</v>
      </c>
      <c r="Z1" s="71" t="s">
        <v>101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26</v>
      </c>
      <c r="B2" s="8">
        <v>1969</v>
      </c>
      <c r="C2" s="15">
        <v>1.97</v>
      </c>
      <c r="D2" s="9">
        <v>5</v>
      </c>
      <c r="E2" s="10"/>
      <c r="F2" s="11">
        <v>6</v>
      </c>
      <c r="G2" s="11">
        <v>13</v>
      </c>
      <c r="H2" s="11">
        <v>5</v>
      </c>
      <c r="I2" s="11">
        <v>30</v>
      </c>
      <c r="J2" s="11">
        <v>20</v>
      </c>
      <c r="K2" s="11">
        <v>14</v>
      </c>
      <c r="L2" s="11"/>
      <c r="M2" s="11">
        <v>10</v>
      </c>
      <c r="N2" s="11"/>
      <c r="O2" s="72">
        <v>23</v>
      </c>
      <c r="P2" s="76"/>
      <c r="Q2" s="11">
        <v>25</v>
      </c>
      <c r="R2" s="11"/>
      <c r="S2" s="11">
        <v>13</v>
      </c>
      <c r="T2" s="11"/>
      <c r="U2" s="11"/>
      <c r="V2" s="11">
        <v>14</v>
      </c>
      <c r="W2" s="11"/>
      <c r="X2" s="12">
        <v>1</v>
      </c>
      <c r="Y2" s="12">
        <v>7</v>
      </c>
      <c r="Z2" s="12">
        <v>10</v>
      </c>
      <c r="AA2" s="13">
        <f aca="true" t="shared" si="0" ref="AA2:AA17">SUM(E2:Z2)</f>
        <v>191</v>
      </c>
      <c r="AB2" s="5">
        <f aca="true" t="shared" si="1" ref="AB2:AB14">COUNT(E2:Z2)</f>
        <v>14</v>
      </c>
      <c r="AC2" s="14">
        <f aca="true" t="shared" si="2" ref="AC2:AC17">AA2/COUNT(E2:Z2)</f>
        <v>13.642857142857142</v>
      </c>
    </row>
    <row r="3" spans="1:29" ht="15" customHeight="1">
      <c r="A3" s="7" t="s">
        <v>28</v>
      </c>
      <c r="B3" s="8">
        <v>1976</v>
      </c>
      <c r="C3" s="8">
        <v>1.82</v>
      </c>
      <c r="D3" s="9">
        <v>1</v>
      </c>
      <c r="E3" s="10"/>
      <c r="F3" s="11">
        <v>21</v>
      </c>
      <c r="G3" s="11">
        <v>7</v>
      </c>
      <c r="H3" s="11">
        <v>5</v>
      </c>
      <c r="I3" s="11">
        <v>12</v>
      </c>
      <c r="J3" s="11">
        <v>12</v>
      </c>
      <c r="K3" s="11">
        <v>24</v>
      </c>
      <c r="L3" s="11"/>
      <c r="M3" s="11">
        <v>4</v>
      </c>
      <c r="N3" s="11"/>
      <c r="O3" s="72"/>
      <c r="P3" s="76"/>
      <c r="Q3" s="11">
        <v>14</v>
      </c>
      <c r="R3" s="11"/>
      <c r="S3" s="11">
        <v>16</v>
      </c>
      <c r="T3" s="11"/>
      <c r="U3" s="11"/>
      <c r="V3" s="11"/>
      <c r="W3" s="11"/>
      <c r="X3" s="12">
        <v>5</v>
      </c>
      <c r="Y3" s="12"/>
      <c r="Z3" s="12"/>
      <c r="AA3" s="13">
        <f t="shared" si="0"/>
        <v>120</v>
      </c>
      <c r="AB3" s="5">
        <f t="shared" si="1"/>
        <v>10</v>
      </c>
      <c r="AC3" s="14">
        <f t="shared" si="2"/>
        <v>12</v>
      </c>
    </row>
    <row r="4" spans="1:29" ht="15" customHeight="1">
      <c r="A4" s="7" t="s">
        <v>66</v>
      </c>
      <c r="B4" s="8"/>
      <c r="C4" s="8"/>
      <c r="D4" s="9"/>
      <c r="E4" s="10"/>
      <c r="F4" s="11">
        <v>5</v>
      </c>
      <c r="G4" s="11"/>
      <c r="H4" s="11"/>
      <c r="I4" s="11"/>
      <c r="J4" s="11"/>
      <c r="K4" s="11"/>
      <c r="L4" s="11"/>
      <c r="M4" s="11">
        <v>0</v>
      </c>
      <c r="N4" s="11"/>
      <c r="O4" s="72">
        <v>9</v>
      </c>
      <c r="P4" s="76"/>
      <c r="Q4" s="11">
        <v>15</v>
      </c>
      <c r="R4" s="11"/>
      <c r="S4" s="11">
        <v>0</v>
      </c>
      <c r="T4" s="11"/>
      <c r="U4" s="11"/>
      <c r="V4" s="11">
        <v>17</v>
      </c>
      <c r="W4" s="11"/>
      <c r="X4" s="12">
        <v>21</v>
      </c>
      <c r="Y4" s="12">
        <v>23</v>
      </c>
      <c r="Z4" s="12">
        <v>12</v>
      </c>
      <c r="AA4" s="13">
        <f t="shared" si="0"/>
        <v>102</v>
      </c>
      <c r="AB4" s="5">
        <f t="shared" si="1"/>
        <v>9</v>
      </c>
      <c r="AC4" s="14">
        <f t="shared" si="2"/>
        <v>11.333333333333334</v>
      </c>
    </row>
    <row r="5" spans="1:29" ht="15" customHeight="1">
      <c r="A5" s="7" t="s">
        <v>31</v>
      </c>
      <c r="B5" s="8">
        <v>1979</v>
      </c>
      <c r="C5" s="8">
        <v>2.01</v>
      </c>
      <c r="D5" s="9">
        <v>5</v>
      </c>
      <c r="E5" s="10"/>
      <c r="F5" s="11">
        <v>4</v>
      </c>
      <c r="G5" s="11">
        <v>14</v>
      </c>
      <c r="H5" s="11">
        <v>11</v>
      </c>
      <c r="I5" s="11">
        <v>10</v>
      </c>
      <c r="J5" s="11">
        <v>12</v>
      </c>
      <c r="K5" s="11">
        <v>20</v>
      </c>
      <c r="L5" s="11"/>
      <c r="M5" s="11">
        <v>2</v>
      </c>
      <c r="N5" s="11"/>
      <c r="O5" s="72"/>
      <c r="P5" s="76"/>
      <c r="Q5" s="11"/>
      <c r="R5" s="11"/>
      <c r="S5" s="11"/>
      <c r="T5" s="11"/>
      <c r="U5" s="11"/>
      <c r="V5" s="11"/>
      <c r="W5" s="11"/>
      <c r="X5" s="12"/>
      <c r="Y5" s="12"/>
      <c r="Z5" s="12"/>
      <c r="AA5" s="13">
        <f t="shared" si="0"/>
        <v>73</v>
      </c>
      <c r="AB5" s="5">
        <f t="shared" si="1"/>
        <v>7</v>
      </c>
      <c r="AC5" s="14">
        <f t="shared" si="2"/>
        <v>10.428571428571429</v>
      </c>
    </row>
    <row r="6" spans="1:29" ht="15" customHeight="1">
      <c r="A6" s="7" t="s">
        <v>154</v>
      </c>
      <c r="B6" s="8">
        <v>1977</v>
      </c>
      <c r="C6" s="15">
        <v>1.8</v>
      </c>
      <c r="D6" s="9">
        <v>3</v>
      </c>
      <c r="E6" s="10"/>
      <c r="F6" s="11"/>
      <c r="G6" s="11">
        <v>8</v>
      </c>
      <c r="H6" s="11">
        <v>4</v>
      </c>
      <c r="I6" s="11">
        <v>4</v>
      </c>
      <c r="J6" s="11">
        <v>6</v>
      </c>
      <c r="K6" s="11">
        <v>10</v>
      </c>
      <c r="L6" s="11"/>
      <c r="M6" s="11">
        <v>7</v>
      </c>
      <c r="N6" s="11"/>
      <c r="O6" s="72">
        <v>7</v>
      </c>
      <c r="P6" s="76"/>
      <c r="Q6" s="11">
        <v>10</v>
      </c>
      <c r="R6" s="11"/>
      <c r="S6" s="11">
        <v>10</v>
      </c>
      <c r="T6" s="11"/>
      <c r="U6" s="11"/>
      <c r="V6" s="11">
        <v>22</v>
      </c>
      <c r="W6" s="11"/>
      <c r="X6" s="12">
        <v>11</v>
      </c>
      <c r="Y6" s="12"/>
      <c r="Z6" s="12"/>
      <c r="AA6" s="13">
        <f t="shared" si="0"/>
        <v>99</v>
      </c>
      <c r="AB6" s="5">
        <f t="shared" si="1"/>
        <v>11</v>
      </c>
      <c r="AC6" s="14">
        <f t="shared" si="2"/>
        <v>9</v>
      </c>
    </row>
    <row r="7" spans="1:29" ht="15" customHeight="1">
      <c r="A7" s="7" t="s">
        <v>30</v>
      </c>
      <c r="B7" s="8">
        <v>1974</v>
      </c>
      <c r="C7" s="15">
        <v>1.98</v>
      </c>
      <c r="D7" s="9">
        <v>3</v>
      </c>
      <c r="E7" s="10"/>
      <c r="F7" s="16">
        <v>2</v>
      </c>
      <c r="G7" s="11">
        <v>7</v>
      </c>
      <c r="H7" s="11">
        <v>9</v>
      </c>
      <c r="I7" s="16">
        <v>7</v>
      </c>
      <c r="J7" s="11">
        <v>6</v>
      </c>
      <c r="K7" s="11">
        <v>16</v>
      </c>
      <c r="L7" s="11"/>
      <c r="M7" s="16">
        <v>12</v>
      </c>
      <c r="N7" s="11"/>
      <c r="O7" s="72">
        <v>13</v>
      </c>
      <c r="P7" s="76"/>
      <c r="Q7" s="16">
        <v>2</v>
      </c>
      <c r="R7" s="11"/>
      <c r="S7" s="11"/>
      <c r="T7" s="11"/>
      <c r="U7" s="11"/>
      <c r="V7" s="11"/>
      <c r="W7" s="11"/>
      <c r="X7" s="12"/>
      <c r="Y7" s="12"/>
      <c r="Z7" s="12"/>
      <c r="AA7" s="13">
        <f t="shared" si="0"/>
        <v>74</v>
      </c>
      <c r="AB7" s="5">
        <f t="shared" si="1"/>
        <v>9</v>
      </c>
      <c r="AC7" s="14">
        <f t="shared" si="2"/>
        <v>8.222222222222221</v>
      </c>
    </row>
    <row r="8" spans="1:29" ht="15" customHeight="1">
      <c r="A8" s="7" t="s">
        <v>32</v>
      </c>
      <c r="B8" s="8">
        <v>1974</v>
      </c>
      <c r="C8" s="8">
        <v>1.86</v>
      </c>
      <c r="D8" s="9">
        <v>2</v>
      </c>
      <c r="E8" s="10"/>
      <c r="F8" s="11">
        <v>5</v>
      </c>
      <c r="G8" s="11">
        <v>3</v>
      </c>
      <c r="H8" s="11">
        <v>1</v>
      </c>
      <c r="I8" s="11">
        <v>6</v>
      </c>
      <c r="J8" s="11">
        <v>5</v>
      </c>
      <c r="K8" s="11">
        <v>6</v>
      </c>
      <c r="L8" s="11"/>
      <c r="M8" s="11">
        <v>10</v>
      </c>
      <c r="N8" s="11"/>
      <c r="O8" s="72">
        <v>12</v>
      </c>
      <c r="P8" s="76"/>
      <c r="Q8" s="11">
        <v>6</v>
      </c>
      <c r="R8" s="11"/>
      <c r="S8" s="11">
        <v>8</v>
      </c>
      <c r="T8" s="11"/>
      <c r="U8" s="11"/>
      <c r="V8" s="11">
        <v>14</v>
      </c>
      <c r="W8" s="11"/>
      <c r="X8" s="12">
        <v>3</v>
      </c>
      <c r="Y8" s="12">
        <v>9</v>
      </c>
      <c r="Z8" s="12">
        <v>9</v>
      </c>
      <c r="AA8" s="13">
        <f t="shared" si="0"/>
        <v>97</v>
      </c>
      <c r="AB8" s="5">
        <f t="shared" si="1"/>
        <v>14</v>
      </c>
      <c r="AC8" s="14">
        <f t="shared" si="2"/>
        <v>6.928571428571429</v>
      </c>
    </row>
    <row r="9" spans="1:29" ht="15" customHeight="1">
      <c r="A9" s="7" t="s">
        <v>29</v>
      </c>
      <c r="B9" s="8">
        <v>1977</v>
      </c>
      <c r="C9" s="15">
        <v>1.9</v>
      </c>
      <c r="D9" s="9"/>
      <c r="E9" s="10"/>
      <c r="F9" s="11">
        <v>6</v>
      </c>
      <c r="G9" s="11">
        <v>2</v>
      </c>
      <c r="H9" s="11">
        <v>5</v>
      </c>
      <c r="I9" s="11">
        <v>6</v>
      </c>
      <c r="J9" s="11">
        <v>2</v>
      </c>
      <c r="K9" s="11"/>
      <c r="L9" s="11"/>
      <c r="M9" s="11">
        <v>2</v>
      </c>
      <c r="N9" s="11"/>
      <c r="O9" s="72">
        <v>4</v>
      </c>
      <c r="P9" s="76"/>
      <c r="Q9" s="11">
        <v>4</v>
      </c>
      <c r="R9" s="11"/>
      <c r="S9" s="11">
        <v>11</v>
      </c>
      <c r="T9" s="11"/>
      <c r="U9" s="11"/>
      <c r="V9" s="11">
        <v>4</v>
      </c>
      <c r="W9" s="11"/>
      <c r="X9" s="12">
        <v>16</v>
      </c>
      <c r="Y9" s="12">
        <v>11</v>
      </c>
      <c r="Z9" s="12">
        <v>16</v>
      </c>
      <c r="AA9" s="13">
        <f t="shared" si="0"/>
        <v>89</v>
      </c>
      <c r="AB9" s="5">
        <f t="shared" si="1"/>
        <v>13</v>
      </c>
      <c r="AC9" s="14">
        <f t="shared" si="2"/>
        <v>6.846153846153846</v>
      </c>
    </row>
    <row r="10" spans="1:29" ht="15" customHeight="1">
      <c r="A10" s="7" t="s">
        <v>33</v>
      </c>
      <c r="B10" s="8">
        <v>1980</v>
      </c>
      <c r="C10" s="8">
        <v>2.02</v>
      </c>
      <c r="D10" s="9">
        <v>5</v>
      </c>
      <c r="E10" s="10"/>
      <c r="F10" s="11">
        <v>5</v>
      </c>
      <c r="G10" s="11">
        <v>6</v>
      </c>
      <c r="H10" s="11">
        <v>9</v>
      </c>
      <c r="I10" s="11"/>
      <c r="J10" s="11">
        <v>2</v>
      </c>
      <c r="K10" s="11"/>
      <c r="L10" s="11"/>
      <c r="M10" s="11">
        <v>13</v>
      </c>
      <c r="N10" s="11"/>
      <c r="O10" s="72">
        <v>2</v>
      </c>
      <c r="P10" s="76"/>
      <c r="Q10" s="11">
        <v>5</v>
      </c>
      <c r="R10" s="11"/>
      <c r="S10" s="11">
        <v>6</v>
      </c>
      <c r="T10" s="11"/>
      <c r="U10" s="11"/>
      <c r="V10" s="11">
        <v>5</v>
      </c>
      <c r="W10" s="11"/>
      <c r="X10" s="12">
        <v>5</v>
      </c>
      <c r="Y10" s="12">
        <v>8</v>
      </c>
      <c r="Z10" s="12">
        <v>10</v>
      </c>
      <c r="AA10" s="13">
        <f t="shared" si="0"/>
        <v>76</v>
      </c>
      <c r="AB10" s="5">
        <f t="shared" si="1"/>
        <v>12</v>
      </c>
      <c r="AC10" s="14">
        <f t="shared" si="2"/>
        <v>6.333333333333333</v>
      </c>
    </row>
    <row r="11" spans="1:29" ht="15" customHeight="1">
      <c r="A11" s="7" t="s">
        <v>27</v>
      </c>
      <c r="B11" s="8">
        <v>1982</v>
      </c>
      <c r="C11" s="8">
        <v>1.94</v>
      </c>
      <c r="D11" s="9"/>
      <c r="E11" s="10"/>
      <c r="F11" s="11">
        <v>0</v>
      </c>
      <c r="G11" s="11">
        <v>2</v>
      </c>
      <c r="H11" s="11">
        <v>9</v>
      </c>
      <c r="I11" s="11"/>
      <c r="J11" s="11"/>
      <c r="K11" s="11"/>
      <c r="L11" s="11"/>
      <c r="M11" s="11">
        <v>7</v>
      </c>
      <c r="N11" s="11"/>
      <c r="O11" s="72">
        <v>1</v>
      </c>
      <c r="P11" s="76"/>
      <c r="Q11" s="11">
        <v>3</v>
      </c>
      <c r="R11" s="11"/>
      <c r="S11" s="11">
        <v>6</v>
      </c>
      <c r="T11" s="11"/>
      <c r="U11" s="11"/>
      <c r="V11" s="11">
        <v>4</v>
      </c>
      <c r="W11" s="11"/>
      <c r="X11" s="12">
        <v>8</v>
      </c>
      <c r="Y11" s="12">
        <v>6</v>
      </c>
      <c r="Z11" s="12"/>
      <c r="AA11" s="13">
        <f t="shared" si="0"/>
        <v>46</v>
      </c>
      <c r="AB11" s="5">
        <f t="shared" si="1"/>
        <v>10</v>
      </c>
      <c r="AC11" s="14">
        <f t="shared" si="2"/>
        <v>4.6</v>
      </c>
    </row>
    <row r="12" spans="1:29" ht="15" customHeight="1">
      <c r="A12" s="7" t="s">
        <v>206</v>
      </c>
      <c r="B12" s="8"/>
      <c r="C12" s="8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72"/>
      <c r="P12" s="76"/>
      <c r="Q12" s="11"/>
      <c r="R12" s="11"/>
      <c r="S12" s="11"/>
      <c r="T12" s="11"/>
      <c r="U12" s="11"/>
      <c r="V12" s="11"/>
      <c r="W12" s="11"/>
      <c r="X12" s="12"/>
      <c r="Y12" s="12">
        <v>2</v>
      </c>
      <c r="Z12" s="12"/>
      <c r="AA12" s="13">
        <f t="shared" si="0"/>
        <v>2</v>
      </c>
      <c r="AB12" s="5">
        <f t="shared" si="1"/>
        <v>1</v>
      </c>
      <c r="AC12" s="14">
        <f t="shared" si="2"/>
        <v>2</v>
      </c>
    </row>
    <row r="13" spans="1:29" ht="15" customHeight="1">
      <c r="A13" s="7" t="s">
        <v>172</v>
      </c>
      <c r="B13" s="8"/>
      <c r="C13" s="15"/>
      <c r="D13" s="9"/>
      <c r="E13" s="10"/>
      <c r="F13" s="11"/>
      <c r="G13" s="11">
        <v>2</v>
      </c>
      <c r="H13" s="11"/>
      <c r="I13" s="11"/>
      <c r="J13" s="11"/>
      <c r="K13" s="11"/>
      <c r="L13" s="11"/>
      <c r="M13" s="11"/>
      <c r="N13" s="11"/>
      <c r="O13" s="72"/>
      <c r="P13" s="76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3">
        <f t="shared" si="0"/>
        <v>2</v>
      </c>
      <c r="AB13" s="5">
        <f t="shared" si="1"/>
        <v>1</v>
      </c>
      <c r="AC13" s="14">
        <f t="shared" si="2"/>
        <v>2</v>
      </c>
    </row>
    <row r="14" spans="1:29" ht="15" customHeight="1">
      <c r="A14" s="7" t="s">
        <v>169</v>
      </c>
      <c r="B14" s="8">
        <v>1976</v>
      </c>
      <c r="C14" s="15"/>
      <c r="D14" s="9"/>
      <c r="E14" s="10"/>
      <c r="F14" s="11"/>
      <c r="G14" s="11"/>
      <c r="H14" s="11"/>
      <c r="I14" s="11">
        <v>2</v>
      </c>
      <c r="J14" s="11"/>
      <c r="K14" s="11"/>
      <c r="L14" s="11"/>
      <c r="M14" s="11"/>
      <c r="N14" s="11"/>
      <c r="O14" s="72"/>
      <c r="P14" s="76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3">
        <f t="shared" si="0"/>
        <v>2</v>
      </c>
      <c r="AB14" s="5">
        <f t="shared" si="1"/>
        <v>1</v>
      </c>
      <c r="AC14" s="14">
        <f t="shared" si="2"/>
        <v>2</v>
      </c>
    </row>
    <row r="15" spans="1:29" ht="15" customHeight="1">
      <c r="A15" s="17" t="s">
        <v>6</v>
      </c>
      <c r="B15" s="60">
        <f>2004-(SUM(B2:B14)/COUNT(B2:B14))</f>
        <v>27.59999999999991</v>
      </c>
      <c r="C15" s="59">
        <f>SUM(C2:C14)/COUNT(C2:C14)</f>
        <v>1.9222222222222223</v>
      </c>
      <c r="D15" s="17"/>
      <c r="E15" s="18">
        <v>88</v>
      </c>
      <c r="F15" s="18">
        <f>SUM(F2:F14)+1</f>
        <v>55</v>
      </c>
      <c r="G15" s="18">
        <f>SUM(G2:G14)</f>
        <v>64</v>
      </c>
      <c r="H15" s="18">
        <f>SUM(H2:H14)</f>
        <v>58</v>
      </c>
      <c r="I15" s="18">
        <f>SUM(I2:I14)</f>
        <v>77</v>
      </c>
      <c r="J15" s="18">
        <f>SUM(J2:J14)</f>
        <v>65</v>
      </c>
      <c r="K15" s="18">
        <f>SUM(K2:K14)</f>
        <v>90</v>
      </c>
      <c r="L15" s="18">
        <v>65</v>
      </c>
      <c r="M15" s="18">
        <f>SUM(M2:M14)</f>
        <v>67</v>
      </c>
      <c r="N15" s="18">
        <v>78</v>
      </c>
      <c r="O15" s="18">
        <f>SUM(O2:O14)</f>
        <v>71</v>
      </c>
      <c r="P15" s="77">
        <v>57</v>
      </c>
      <c r="Q15" s="18">
        <f>SUM(Q2:Q14)</f>
        <v>84</v>
      </c>
      <c r="R15" s="18">
        <v>82</v>
      </c>
      <c r="S15" s="18">
        <f>SUM(S2:S14)+4</f>
        <v>74</v>
      </c>
      <c r="T15" s="18">
        <v>63</v>
      </c>
      <c r="U15" s="18">
        <v>65</v>
      </c>
      <c r="V15" s="18">
        <f>SUM(V2:V14)</f>
        <v>80</v>
      </c>
      <c r="W15" s="18">
        <v>76</v>
      </c>
      <c r="X15" s="18">
        <f>SUM(X2:X14)</f>
        <v>70</v>
      </c>
      <c r="Y15" s="18">
        <f>SUM(Y2:Y14)</f>
        <v>66</v>
      </c>
      <c r="Z15" s="18">
        <f>SUM(Z2:Z14)</f>
        <v>57</v>
      </c>
      <c r="AA15" s="18">
        <f t="shared" si="0"/>
        <v>1552</v>
      </c>
      <c r="AB15" s="18"/>
      <c r="AC15" s="19">
        <f t="shared" si="2"/>
        <v>70.54545454545455</v>
      </c>
    </row>
    <row r="16" spans="1:29" ht="12.75">
      <c r="A16" s="20" t="s">
        <v>7</v>
      </c>
      <c r="B16" s="20"/>
      <c r="C16" s="20"/>
      <c r="D16" s="20"/>
      <c r="E16" s="20">
        <v>68</v>
      </c>
      <c r="F16" s="20">
        <v>86</v>
      </c>
      <c r="G16" s="20">
        <v>94</v>
      </c>
      <c r="H16" s="20">
        <v>86</v>
      </c>
      <c r="I16" s="20">
        <v>61</v>
      </c>
      <c r="J16" s="20">
        <v>68</v>
      </c>
      <c r="K16" s="20">
        <v>98</v>
      </c>
      <c r="L16" s="20">
        <v>69</v>
      </c>
      <c r="M16" s="20">
        <v>88</v>
      </c>
      <c r="N16" s="20">
        <v>66</v>
      </c>
      <c r="O16" s="65">
        <v>78</v>
      </c>
      <c r="P16" s="69">
        <v>66</v>
      </c>
      <c r="Q16" s="20">
        <v>65</v>
      </c>
      <c r="R16" s="20">
        <v>75</v>
      </c>
      <c r="S16" s="20">
        <v>84</v>
      </c>
      <c r="T16" s="20">
        <v>65</v>
      </c>
      <c r="U16" s="20">
        <v>58</v>
      </c>
      <c r="V16" s="20">
        <v>76</v>
      </c>
      <c r="W16" s="20">
        <v>72</v>
      </c>
      <c r="X16" s="20">
        <v>80</v>
      </c>
      <c r="Y16" s="20">
        <v>80</v>
      </c>
      <c r="Z16" s="20">
        <v>96</v>
      </c>
      <c r="AA16" s="18">
        <f t="shared" si="0"/>
        <v>1679</v>
      </c>
      <c r="AB16" s="18"/>
      <c r="AC16" s="19">
        <f t="shared" si="2"/>
        <v>76.31818181818181</v>
      </c>
    </row>
    <row r="17" spans="1:29" ht="12.75">
      <c r="A17" s="20" t="s">
        <v>8</v>
      </c>
      <c r="B17" s="20"/>
      <c r="C17" s="20"/>
      <c r="D17" s="20"/>
      <c r="E17" s="21">
        <f aca="true" t="shared" si="3" ref="E17:Z17">E15-E16</f>
        <v>20</v>
      </c>
      <c r="F17" s="21">
        <f t="shared" si="3"/>
        <v>-31</v>
      </c>
      <c r="G17" s="21">
        <f t="shared" si="3"/>
        <v>-30</v>
      </c>
      <c r="H17" s="21">
        <f t="shared" si="3"/>
        <v>-28</v>
      </c>
      <c r="I17" s="21">
        <f t="shared" si="3"/>
        <v>16</v>
      </c>
      <c r="J17" s="21">
        <f t="shared" si="3"/>
        <v>-3</v>
      </c>
      <c r="K17" s="21">
        <f t="shared" si="3"/>
        <v>-8</v>
      </c>
      <c r="L17" s="21">
        <f t="shared" si="3"/>
        <v>-4</v>
      </c>
      <c r="M17" s="21">
        <f t="shared" si="3"/>
        <v>-21</v>
      </c>
      <c r="N17" s="21">
        <f t="shared" si="3"/>
        <v>12</v>
      </c>
      <c r="O17" s="21">
        <f t="shared" si="3"/>
        <v>-7</v>
      </c>
      <c r="P17" s="70">
        <f>P15-P16</f>
        <v>-9</v>
      </c>
      <c r="Q17" s="21">
        <f t="shared" si="3"/>
        <v>19</v>
      </c>
      <c r="R17" s="21">
        <f t="shared" si="3"/>
        <v>7</v>
      </c>
      <c r="S17" s="21">
        <f t="shared" si="3"/>
        <v>-10</v>
      </c>
      <c r="T17" s="21">
        <f t="shared" si="3"/>
        <v>-2</v>
      </c>
      <c r="U17" s="21">
        <f t="shared" si="3"/>
        <v>7</v>
      </c>
      <c r="V17" s="21">
        <f t="shared" si="3"/>
        <v>4</v>
      </c>
      <c r="W17" s="21">
        <f t="shared" si="3"/>
        <v>4</v>
      </c>
      <c r="X17" s="21">
        <f t="shared" si="3"/>
        <v>-10</v>
      </c>
      <c r="Y17" s="21">
        <f t="shared" si="3"/>
        <v>-14</v>
      </c>
      <c r="Z17" s="21">
        <f t="shared" si="3"/>
        <v>-39</v>
      </c>
      <c r="AA17" s="23">
        <f t="shared" si="0"/>
        <v>-127</v>
      </c>
      <c r="AB17" s="23"/>
      <c r="AC17" s="24">
        <f t="shared" si="2"/>
        <v>-5.7727272727272725</v>
      </c>
    </row>
  </sheetData>
  <conditionalFormatting sqref="E17:O17 Q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221">
    <pageSetUpPr fitToPage="1"/>
  </sheetPr>
  <dimension ref="A1:AC18"/>
  <sheetViews>
    <sheetView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5" sqref="AC15"/>
    </sheetView>
  </sheetViews>
  <sheetFormatPr defaultColWidth="11.421875" defaultRowHeight="12.75"/>
  <cols>
    <col min="1" max="1" width="12.421875" style="0" bestFit="1" customWidth="1"/>
    <col min="2" max="3" width="5.00390625" style="0" bestFit="1" customWidth="1"/>
    <col min="4" max="4" width="4.8515625" style="0" bestFit="1" customWidth="1"/>
    <col min="5" max="6" width="5.140625" style="0" customWidth="1"/>
    <col min="7" max="7" width="4.00390625" style="0" bestFit="1" customWidth="1"/>
    <col min="8" max="8" width="5.421875" style="0" customWidth="1"/>
    <col min="9" max="9" width="4.7109375" style="0" customWidth="1"/>
    <col min="10" max="10" width="5.28125" style="0" customWidth="1"/>
    <col min="11" max="11" width="3.8515625" style="0" customWidth="1"/>
    <col min="12" max="12" width="5.28125" style="0" customWidth="1"/>
    <col min="13" max="13" width="3.57421875" style="0" customWidth="1"/>
    <col min="14" max="16" width="5.140625" style="0" customWidth="1"/>
    <col min="17" max="17" width="4.7109375" style="0" customWidth="1"/>
    <col min="18" max="18" width="5.140625" style="0" customWidth="1"/>
    <col min="19" max="19" width="5.00390625" style="0" bestFit="1" customWidth="1"/>
    <col min="20" max="20" width="5.140625" style="0" customWidth="1"/>
    <col min="21" max="21" width="5.28125" style="0" customWidth="1"/>
    <col min="22" max="22" width="6.140625" style="0" customWidth="1"/>
    <col min="23" max="23" width="5.28125" style="0" customWidth="1"/>
    <col min="24" max="24" width="5.140625" style="0" customWidth="1"/>
    <col min="25" max="25" width="4.421875" style="0" bestFit="1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customWidth="1"/>
  </cols>
  <sheetData>
    <row r="1" spans="1:29" ht="45.75" customHeight="1">
      <c r="A1" s="1" t="s">
        <v>0</v>
      </c>
      <c r="B1" s="1" t="s">
        <v>1</v>
      </c>
      <c r="C1" s="1" t="s">
        <v>2</v>
      </c>
      <c r="D1" s="2" t="s">
        <v>3</v>
      </c>
      <c r="E1" s="4" t="s">
        <v>101</v>
      </c>
      <c r="F1" s="4" t="s">
        <v>102</v>
      </c>
      <c r="G1" s="4" t="s">
        <v>124</v>
      </c>
      <c r="H1" s="4" t="s">
        <v>103</v>
      </c>
      <c r="I1" s="4" t="s">
        <v>71</v>
      </c>
      <c r="J1" s="4" t="s">
        <v>15</v>
      </c>
      <c r="K1" s="4" t="s">
        <v>17</v>
      </c>
      <c r="L1" s="4" t="s">
        <v>135</v>
      </c>
      <c r="M1" s="4" t="s">
        <v>106</v>
      </c>
      <c r="N1" s="4" t="s">
        <v>78</v>
      </c>
      <c r="O1" s="71" t="s">
        <v>104</v>
      </c>
      <c r="P1" s="75" t="s">
        <v>107</v>
      </c>
      <c r="Q1" s="4" t="s">
        <v>99</v>
      </c>
      <c r="R1" s="4" t="s">
        <v>11</v>
      </c>
      <c r="S1" s="4" t="s">
        <v>121</v>
      </c>
      <c r="T1" s="4" t="s">
        <v>144</v>
      </c>
      <c r="U1" s="4" t="s">
        <v>18</v>
      </c>
      <c r="V1" s="4" t="s">
        <v>14</v>
      </c>
      <c r="W1" s="4" t="s">
        <v>13</v>
      </c>
      <c r="X1" s="4" t="s">
        <v>122</v>
      </c>
      <c r="Y1" s="4" t="s">
        <v>65</v>
      </c>
      <c r="Z1" s="71" t="s">
        <v>134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88</v>
      </c>
      <c r="B2" s="8"/>
      <c r="C2" s="15"/>
      <c r="D2" s="9"/>
      <c r="E2" s="10">
        <v>14</v>
      </c>
      <c r="F2" s="11"/>
      <c r="G2" s="11">
        <v>10</v>
      </c>
      <c r="H2" s="11"/>
      <c r="I2" s="11">
        <v>11</v>
      </c>
      <c r="J2" s="11">
        <v>14</v>
      </c>
      <c r="K2" s="11"/>
      <c r="L2" s="11"/>
      <c r="M2" s="11"/>
      <c r="N2" s="11"/>
      <c r="O2" s="72"/>
      <c r="P2" s="76"/>
      <c r="Q2" s="11">
        <v>16</v>
      </c>
      <c r="R2" s="11">
        <v>19</v>
      </c>
      <c r="S2" s="11"/>
      <c r="T2" s="11"/>
      <c r="U2" s="11"/>
      <c r="V2" s="11"/>
      <c r="W2" s="11">
        <v>17</v>
      </c>
      <c r="X2" s="12"/>
      <c r="Y2" s="12"/>
      <c r="Z2" s="12"/>
      <c r="AA2" s="13">
        <f aca="true" t="shared" si="0" ref="AA2:AA18">SUM(E2:Z2)</f>
        <v>101</v>
      </c>
      <c r="AB2" s="5">
        <f aca="true" t="shared" si="1" ref="AB2:AB15">COUNT(E2:Z2)</f>
        <v>7</v>
      </c>
      <c r="AC2" s="14">
        <f aca="true" t="shared" si="2" ref="AC2:AC18">AA2/COUNT(E2:Z2)</f>
        <v>14.428571428571429</v>
      </c>
    </row>
    <row r="3" spans="1:29" ht="15" customHeight="1">
      <c r="A3" s="7" t="s">
        <v>86</v>
      </c>
      <c r="B3" s="8"/>
      <c r="C3" s="8"/>
      <c r="D3" s="9"/>
      <c r="E3" s="10">
        <v>20</v>
      </c>
      <c r="F3" s="11"/>
      <c r="G3" s="11">
        <v>23</v>
      </c>
      <c r="H3" s="11"/>
      <c r="I3" s="11">
        <v>9</v>
      </c>
      <c r="J3" s="11"/>
      <c r="K3" s="11"/>
      <c r="L3" s="11">
        <v>2</v>
      </c>
      <c r="M3" s="11"/>
      <c r="N3" s="11">
        <v>18</v>
      </c>
      <c r="O3" s="72"/>
      <c r="P3" s="76"/>
      <c r="Q3" s="11">
        <v>15</v>
      </c>
      <c r="R3" s="11">
        <v>14</v>
      </c>
      <c r="S3" s="11"/>
      <c r="T3" s="11"/>
      <c r="U3" s="11"/>
      <c r="V3" s="11"/>
      <c r="W3" s="11">
        <v>9</v>
      </c>
      <c r="X3" s="12"/>
      <c r="Y3" s="12"/>
      <c r="Z3" s="12"/>
      <c r="AA3" s="13">
        <f t="shared" si="0"/>
        <v>110</v>
      </c>
      <c r="AB3" s="5">
        <f t="shared" si="1"/>
        <v>8</v>
      </c>
      <c r="AC3" s="14">
        <f t="shared" si="2"/>
        <v>13.75</v>
      </c>
    </row>
    <row r="4" spans="1:29" ht="15" customHeight="1">
      <c r="A4" s="7" t="s">
        <v>85</v>
      </c>
      <c r="B4" s="8"/>
      <c r="C4" s="15"/>
      <c r="D4" s="9"/>
      <c r="E4" s="10">
        <v>6</v>
      </c>
      <c r="F4" s="11"/>
      <c r="G4" s="11">
        <v>6</v>
      </c>
      <c r="H4" s="11"/>
      <c r="I4" s="11"/>
      <c r="J4" s="11">
        <v>6</v>
      </c>
      <c r="K4" s="11"/>
      <c r="L4" s="11">
        <v>5</v>
      </c>
      <c r="M4" s="11"/>
      <c r="N4" s="11">
        <v>16</v>
      </c>
      <c r="O4" s="72"/>
      <c r="P4" s="76"/>
      <c r="Q4" s="11"/>
      <c r="R4" s="11">
        <v>20</v>
      </c>
      <c r="S4" s="11"/>
      <c r="T4" s="11"/>
      <c r="U4" s="11"/>
      <c r="V4" s="11"/>
      <c r="W4" s="11"/>
      <c r="X4" s="12"/>
      <c r="Y4" s="12"/>
      <c r="Z4" s="12"/>
      <c r="AA4" s="13">
        <f t="shared" si="0"/>
        <v>59</v>
      </c>
      <c r="AB4" s="5">
        <f t="shared" si="1"/>
        <v>6</v>
      </c>
      <c r="AC4" s="14">
        <f t="shared" si="2"/>
        <v>9.833333333333334</v>
      </c>
    </row>
    <row r="5" spans="1:29" ht="15" customHeight="1">
      <c r="A5" s="7" t="s">
        <v>147</v>
      </c>
      <c r="B5" s="26"/>
      <c r="C5" s="8"/>
      <c r="D5" s="9"/>
      <c r="E5" s="10"/>
      <c r="F5" s="11"/>
      <c r="G5" s="11"/>
      <c r="H5" s="11"/>
      <c r="I5" s="11">
        <v>2</v>
      </c>
      <c r="J5" s="11">
        <v>5</v>
      </c>
      <c r="K5" s="11"/>
      <c r="L5" s="11">
        <v>21</v>
      </c>
      <c r="M5" s="11"/>
      <c r="N5" s="11"/>
      <c r="O5" s="72"/>
      <c r="P5" s="76"/>
      <c r="Q5" s="11"/>
      <c r="R5" s="11"/>
      <c r="S5" s="11"/>
      <c r="T5" s="11"/>
      <c r="U5" s="11"/>
      <c r="V5" s="11"/>
      <c r="W5" s="11">
        <v>6</v>
      </c>
      <c r="X5" s="12"/>
      <c r="Y5" s="12"/>
      <c r="Z5" s="12"/>
      <c r="AA5" s="13">
        <f t="shared" si="0"/>
        <v>34</v>
      </c>
      <c r="AB5" s="5">
        <f t="shared" si="1"/>
        <v>4</v>
      </c>
      <c r="AC5" s="14">
        <f t="shared" si="2"/>
        <v>8.5</v>
      </c>
    </row>
    <row r="6" spans="1:29" ht="15" customHeight="1">
      <c r="A6" s="7" t="s">
        <v>146</v>
      </c>
      <c r="B6" s="26"/>
      <c r="C6" s="8"/>
      <c r="D6" s="9"/>
      <c r="E6" s="10"/>
      <c r="F6" s="11"/>
      <c r="G6" s="11"/>
      <c r="H6" s="11"/>
      <c r="I6" s="11">
        <v>2</v>
      </c>
      <c r="J6" s="11"/>
      <c r="K6" s="11"/>
      <c r="L6" s="11">
        <v>5</v>
      </c>
      <c r="M6" s="11"/>
      <c r="N6" s="11">
        <v>10</v>
      </c>
      <c r="O6" s="72"/>
      <c r="P6" s="76"/>
      <c r="Q6" s="11">
        <v>12</v>
      </c>
      <c r="R6" s="11">
        <v>9</v>
      </c>
      <c r="S6" s="11"/>
      <c r="T6" s="11"/>
      <c r="U6" s="11"/>
      <c r="V6" s="11"/>
      <c r="W6" s="11"/>
      <c r="X6" s="12"/>
      <c r="Y6" s="12"/>
      <c r="Z6" s="12"/>
      <c r="AA6" s="13">
        <f t="shared" si="0"/>
        <v>38</v>
      </c>
      <c r="AB6" s="5">
        <f t="shared" si="1"/>
        <v>5</v>
      </c>
      <c r="AC6" s="14">
        <f t="shared" si="2"/>
        <v>7.6</v>
      </c>
    </row>
    <row r="7" spans="1:29" ht="15" customHeight="1">
      <c r="A7" s="7" t="s">
        <v>90</v>
      </c>
      <c r="B7" s="8"/>
      <c r="C7" s="15"/>
      <c r="D7" s="9"/>
      <c r="E7" s="10">
        <v>11</v>
      </c>
      <c r="F7" s="16"/>
      <c r="G7" s="11">
        <v>6</v>
      </c>
      <c r="H7" s="11"/>
      <c r="I7" s="16">
        <v>2</v>
      </c>
      <c r="J7" s="11">
        <v>11</v>
      </c>
      <c r="K7" s="11"/>
      <c r="L7" s="11">
        <v>10</v>
      </c>
      <c r="M7" s="16"/>
      <c r="N7" s="11">
        <v>0</v>
      </c>
      <c r="O7" s="72"/>
      <c r="P7" s="76"/>
      <c r="Q7" s="16">
        <v>14</v>
      </c>
      <c r="R7" s="11">
        <v>5</v>
      </c>
      <c r="S7" s="11"/>
      <c r="T7" s="11"/>
      <c r="U7" s="11"/>
      <c r="V7" s="11"/>
      <c r="W7" s="11">
        <v>9</v>
      </c>
      <c r="X7" s="12"/>
      <c r="Y7" s="12"/>
      <c r="Z7" s="12"/>
      <c r="AA7" s="13">
        <f t="shared" si="0"/>
        <v>68</v>
      </c>
      <c r="AB7" s="5">
        <f t="shared" si="1"/>
        <v>9</v>
      </c>
      <c r="AC7" s="14">
        <f t="shared" si="2"/>
        <v>7.555555555555555</v>
      </c>
    </row>
    <row r="8" spans="1:29" ht="15" customHeight="1">
      <c r="A8" s="7" t="s">
        <v>89</v>
      </c>
      <c r="B8" s="8"/>
      <c r="C8" s="8"/>
      <c r="D8" s="9"/>
      <c r="E8" s="10">
        <v>9</v>
      </c>
      <c r="F8" s="11"/>
      <c r="G8" s="11">
        <v>7</v>
      </c>
      <c r="H8" s="11"/>
      <c r="I8" s="11">
        <v>4</v>
      </c>
      <c r="J8" s="11">
        <v>19</v>
      </c>
      <c r="K8" s="11"/>
      <c r="L8" s="11">
        <v>2</v>
      </c>
      <c r="M8" s="11"/>
      <c r="N8" s="11">
        <v>0</v>
      </c>
      <c r="O8" s="72"/>
      <c r="P8" s="76"/>
      <c r="Q8" s="11">
        <v>4</v>
      </c>
      <c r="R8" s="11">
        <v>5</v>
      </c>
      <c r="S8" s="11"/>
      <c r="T8" s="11"/>
      <c r="U8" s="11"/>
      <c r="V8" s="11"/>
      <c r="W8" s="11">
        <v>18</v>
      </c>
      <c r="X8" s="12"/>
      <c r="Y8" s="12"/>
      <c r="Z8" s="12"/>
      <c r="AA8" s="13">
        <f t="shared" si="0"/>
        <v>68</v>
      </c>
      <c r="AB8" s="5">
        <f t="shared" si="1"/>
        <v>9</v>
      </c>
      <c r="AC8" s="14">
        <f t="shared" si="2"/>
        <v>7.555555555555555</v>
      </c>
    </row>
    <row r="9" spans="1:29" ht="15" customHeight="1">
      <c r="A9" s="7" t="s">
        <v>140</v>
      </c>
      <c r="B9" s="26">
        <v>1979</v>
      </c>
      <c r="C9" s="8"/>
      <c r="D9" s="9">
        <v>5</v>
      </c>
      <c r="E9" s="10"/>
      <c r="F9" s="11"/>
      <c r="G9" s="11">
        <v>3</v>
      </c>
      <c r="H9" s="11"/>
      <c r="I9" s="11">
        <v>9</v>
      </c>
      <c r="J9" s="11"/>
      <c r="K9" s="11"/>
      <c r="L9" s="11">
        <v>13</v>
      </c>
      <c r="M9" s="11"/>
      <c r="N9" s="11">
        <v>4</v>
      </c>
      <c r="O9" s="72"/>
      <c r="P9" s="76"/>
      <c r="Q9" s="11">
        <v>11</v>
      </c>
      <c r="R9" s="11">
        <v>0</v>
      </c>
      <c r="S9" s="11"/>
      <c r="T9" s="11"/>
      <c r="U9" s="11"/>
      <c r="V9" s="11"/>
      <c r="W9" s="11">
        <v>6</v>
      </c>
      <c r="X9" s="12"/>
      <c r="Y9" s="12"/>
      <c r="Z9" s="12"/>
      <c r="AA9" s="13">
        <f t="shared" si="0"/>
        <v>46</v>
      </c>
      <c r="AB9" s="5">
        <f t="shared" si="1"/>
        <v>7</v>
      </c>
      <c r="AC9" s="14">
        <f t="shared" si="2"/>
        <v>6.571428571428571</v>
      </c>
    </row>
    <row r="10" spans="1:29" ht="15" customHeight="1">
      <c r="A10" s="7" t="s">
        <v>87</v>
      </c>
      <c r="B10" s="8"/>
      <c r="C10" s="8"/>
      <c r="D10" s="9"/>
      <c r="E10" s="10">
        <v>6</v>
      </c>
      <c r="F10" s="11"/>
      <c r="G10" s="11">
        <v>9</v>
      </c>
      <c r="H10" s="11"/>
      <c r="I10" s="11">
        <v>2</v>
      </c>
      <c r="J10" s="11">
        <v>6</v>
      </c>
      <c r="K10" s="11"/>
      <c r="L10" s="11">
        <v>4</v>
      </c>
      <c r="M10" s="11"/>
      <c r="N10" s="11">
        <v>6</v>
      </c>
      <c r="O10" s="72"/>
      <c r="P10" s="76"/>
      <c r="Q10" s="11"/>
      <c r="R10" s="11"/>
      <c r="S10" s="11"/>
      <c r="T10" s="11"/>
      <c r="U10" s="11"/>
      <c r="V10" s="11"/>
      <c r="W10" s="11">
        <v>8</v>
      </c>
      <c r="X10" s="12"/>
      <c r="Y10" s="12"/>
      <c r="Z10" s="12"/>
      <c r="AA10" s="13">
        <f t="shared" si="0"/>
        <v>41</v>
      </c>
      <c r="AB10" s="5">
        <f t="shared" si="1"/>
        <v>7</v>
      </c>
      <c r="AC10" s="14">
        <f t="shared" si="2"/>
        <v>5.857142857142857</v>
      </c>
    </row>
    <row r="11" spans="1:29" ht="15" customHeight="1">
      <c r="A11" s="7" t="s">
        <v>126</v>
      </c>
      <c r="B11" s="26"/>
      <c r="C11" s="8"/>
      <c r="D11" s="9"/>
      <c r="E11" s="10"/>
      <c r="F11" s="11"/>
      <c r="G11" s="11">
        <v>2</v>
      </c>
      <c r="H11" s="11"/>
      <c r="I11" s="11">
        <v>6</v>
      </c>
      <c r="J11" s="11">
        <v>5</v>
      </c>
      <c r="K11" s="11"/>
      <c r="L11" s="11">
        <v>13</v>
      </c>
      <c r="M11" s="11"/>
      <c r="N11" s="11">
        <v>7</v>
      </c>
      <c r="O11" s="72"/>
      <c r="P11" s="76"/>
      <c r="Q11" s="11"/>
      <c r="R11" s="11"/>
      <c r="S11" s="11"/>
      <c r="T11" s="11"/>
      <c r="U11" s="11"/>
      <c r="V11" s="11"/>
      <c r="W11" s="11">
        <v>0</v>
      </c>
      <c r="X11" s="12"/>
      <c r="Y11" s="12"/>
      <c r="Z11" s="12"/>
      <c r="AA11" s="13">
        <f t="shared" si="0"/>
        <v>33</v>
      </c>
      <c r="AB11" s="5">
        <f t="shared" si="1"/>
        <v>6</v>
      </c>
      <c r="AC11" s="14">
        <f t="shared" si="2"/>
        <v>5.5</v>
      </c>
    </row>
    <row r="12" spans="1:29" ht="15" customHeight="1">
      <c r="A12" s="7" t="s">
        <v>183</v>
      </c>
      <c r="B12" s="8"/>
      <c r="C12" s="8"/>
      <c r="D12" s="9"/>
      <c r="E12" s="10"/>
      <c r="F12" s="11"/>
      <c r="G12" s="11"/>
      <c r="H12" s="11"/>
      <c r="I12" s="11"/>
      <c r="J12" s="11"/>
      <c r="K12" s="11"/>
      <c r="L12" s="11">
        <v>5</v>
      </c>
      <c r="M12" s="11"/>
      <c r="N12" s="11"/>
      <c r="O12" s="72"/>
      <c r="P12" s="76"/>
      <c r="Q12" s="11"/>
      <c r="R12" s="11"/>
      <c r="S12" s="11"/>
      <c r="T12" s="11"/>
      <c r="U12" s="11"/>
      <c r="V12" s="11"/>
      <c r="W12" s="11"/>
      <c r="X12" s="12"/>
      <c r="Y12" s="12"/>
      <c r="Z12" s="12"/>
      <c r="AA12" s="13">
        <f t="shared" si="0"/>
        <v>5</v>
      </c>
      <c r="AB12" s="5">
        <f t="shared" si="1"/>
        <v>1</v>
      </c>
      <c r="AC12" s="14">
        <f t="shared" si="2"/>
        <v>5</v>
      </c>
    </row>
    <row r="13" spans="1:29" ht="15" customHeight="1">
      <c r="A13" s="7" t="s">
        <v>145</v>
      </c>
      <c r="B13" s="8"/>
      <c r="C13" s="8"/>
      <c r="D13" s="9"/>
      <c r="E13" s="10">
        <v>8</v>
      </c>
      <c r="F13" s="11"/>
      <c r="G13" s="11"/>
      <c r="H13" s="11"/>
      <c r="I13" s="11">
        <v>2</v>
      </c>
      <c r="J13" s="11">
        <v>2</v>
      </c>
      <c r="K13" s="11"/>
      <c r="L13" s="11"/>
      <c r="M13" s="11"/>
      <c r="N13" s="11">
        <v>2</v>
      </c>
      <c r="O13" s="72"/>
      <c r="P13" s="76"/>
      <c r="Q13" s="11">
        <v>2</v>
      </c>
      <c r="R13" s="11"/>
      <c r="S13" s="11"/>
      <c r="T13" s="11"/>
      <c r="U13" s="11"/>
      <c r="V13" s="11"/>
      <c r="W13" s="11"/>
      <c r="X13" s="12"/>
      <c r="Y13" s="12"/>
      <c r="Z13" s="12"/>
      <c r="AA13" s="13">
        <f t="shared" si="0"/>
        <v>16</v>
      </c>
      <c r="AB13" s="5">
        <f t="shared" si="1"/>
        <v>5</v>
      </c>
      <c r="AC13" s="14">
        <f t="shared" si="2"/>
        <v>3.2</v>
      </c>
    </row>
    <row r="14" spans="1:29" ht="15" customHeight="1">
      <c r="A14" s="7" t="s">
        <v>192</v>
      </c>
      <c r="B14" s="8"/>
      <c r="C14" s="8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72"/>
      <c r="P14" s="76"/>
      <c r="Q14" s="11"/>
      <c r="R14" s="11">
        <v>1</v>
      </c>
      <c r="S14" s="11"/>
      <c r="T14" s="11"/>
      <c r="U14" s="11"/>
      <c r="V14" s="11"/>
      <c r="W14" s="11"/>
      <c r="X14" s="12"/>
      <c r="Y14" s="12"/>
      <c r="Z14" s="12"/>
      <c r="AA14" s="13">
        <f t="shared" si="0"/>
        <v>1</v>
      </c>
      <c r="AB14" s="5">
        <f t="shared" si="1"/>
        <v>1</v>
      </c>
      <c r="AC14" s="14">
        <f t="shared" si="2"/>
        <v>1</v>
      </c>
    </row>
    <row r="15" spans="1:29" ht="15" customHeight="1">
      <c r="A15" s="7" t="s">
        <v>125</v>
      </c>
      <c r="B15" s="8"/>
      <c r="C15" s="8"/>
      <c r="D15" s="9"/>
      <c r="E15" s="10"/>
      <c r="F15" s="11"/>
      <c r="G15" s="11">
        <v>2</v>
      </c>
      <c r="H15" s="11"/>
      <c r="I15" s="11"/>
      <c r="J15" s="11"/>
      <c r="K15" s="11"/>
      <c r="L15" s="11"/>
      <c r="M15" s="11"/>
      <c r="N15" s="11">
        <v>0</v>
      </c>
      <c r="O15" s="72"/>
      <c r="P15" s="76"/>
      <c r="Q15" s="11"/>
      <c r="R15" s="11">
        <v>0</v>
      </c>
      <c r="S15" s="11"/>
      <c r="T15" s="11"/>
      <c r="U15" s="11"/>
      <c r="V15" s="11"/>
      <c r="W15" s="11"/>
      <c r="X15" s="12"/>
      <c r="Y15" s="12"/>
      <c r="Z15" s="12"/>
      <c r="AA15" s="13">
        <f t="shared" si="0"/>
        <v>2</v>
      </c>
      <c r="AB15" s="5">
        <f t="shared" si="1"/>
        <v>3</v>
      </c>
      <c r="AC15" s="14">
        <f t="shared" si="2"/>
        <v>0.6666666666666666</v>
      </c>
    </row>
    <row r="16" spans="1:29" ht="15" customHeight="1">
      <c r="A16" s="17" t="s">
        <v>6</v>
      </c>
      <c r="B16" s="60">
        <f>2004-(SUM(B2:B15)/COUNT(B2:B15))</f>
        <v>25</v>
      </c>
      <c r="C16" s="59" t="e">
        <f>SUM(C2:C15)/COUNT(C2:C15)</f>
        <v>#DIV/0!</v>
      </c>
      <c r="D16" s="17"/>
      <c r="E16" s="18">
        <f>SUM(E2:E15)+1</f>
        <v>75</v>
      </c>
      <c r="F16" s="18">
        <v>67</v>
      </c>
      <c r="G16" s="18">
        <f>SUM(G2:G15)</f>
        <v>68</v>
      </c>
      <c r="H16" s="18">
        <v>69</v>
      </c>
      <c r="I16" s="18">
        <f>SUM(I2:I15)</f>
        <v>49</v>
      </c>
      <c r="J16" s="18">
        <f>SUM(J2:J15)</f>
        <v>68</v>
      </c>
      <c r="K16" s="18">
        <v>80</v>
      </c>
      <c r="L16" s="18">
        <f>SUM(L2:L15)-1</f>
        <v>79</v>
      </c>
      <c r="M16" s="18">
        <v>38</v>
      </c>
      <c r="N16" s="18">
        <f>SUM(N2:N15)</f>
        <v>63</v>
      </c>
      <c r="O16" s="74">
        <v>72</v>
      </c>
      <c r="P16" s="77">
        <v>72</v>
      </c>
      <c r="Q16" s="18">
        <f>SUM(Q2:Q15)</f>
        <v>74</v>
      </c>
      <c r="R16" s="18">
        <f>SUM(R2:R15)</f>
        <v>73</v>
      </c>
      <c r="S16" s="18">
        <v>86</v>
      </c>
      <c r="T16" s="18">
        <v>83</v>
      </c>
      <c r="U16" s="18">
        <v>58</v>
      </c>
      <c r="V16" s="18">
        <v>80</v>
      </c>
      <c r="W16" s="18">
        <f>SUM(W2:W15)</f>
        <v>73</v>
      </c>
      <c r="X16" s="18">
        <v>69</v>
      </c>
      <c r="Y16" s="18">
        <v>75</v>
      </c>
      <c r="Z16" s="18">
        <v>91</v>
      </c>
      <c r="AA16" s="18">
        <f t="shared" si="0"/>
        <v>1562</v>
      </c>
      <c r="AB16" s="18"/>
      <c r="AC16" s="19">
        <f t="shared" si="2"/>
        <v>71</v>
      </c>
    </row>
    <row r="17" spans="1:29" ht="12.75">
      <c r="A17" s="20" t="s">
        <v>7</v>
      </c>
      <c r="B17" s="20"/>
      <c r="C17" s="20"/>
      <c r="D17" s="20"/>
      <c r="E17" s="20">
        <v>82</v>
      </c>
      <c r="F17" s="20">
        <v>79</v>
      </c>
      <c r="G17" s="20">
        <v>79</v>
      </c>
      <c r="H17" s="20">
        <v>67</v>
      </c>
      <c r="I17" s="20">
        <v>78</v>
      </c>
      <c r="J17" s="20">
        <v>65</v>
      </c>
      <c r="K17" s="20">
        <v>81</v>
      </c>
      <c r="L17" s="20">
        <v>88</v>
      </c>
      <c r="M17" s="20">
        <v>74</v>
      </c>
      <c r="N17" s="20">
        <v>92</v>
      </c>
      <c r="O17" s="65">
        <v>81</v>
      </c>
      <c r="P17" s="69">
        <v>88</v>
      </c>
      <c r="Q17" s="20">
        <v>61</v>
      </c>
      <c r="R17" s="20">
        <v>90</v>
      </c>
      <c r="S17" s="20">
        <v>82</v>
      </c>
      <c r="T17" s="20">
        <v>75</v>
      </c>
      <c r="U17" s="20">
        <v>65</v>
      </c>
      <c r="V17" s="20">
        <v>57</v>
      </c>
      <c r="W17" s="20">
        <v>78</v>
      </c>
      <c r="X17" s="20">
        <v>79</v>
      </c>
      <c r="Y17" s="20">
        <v>83</v>
      </c>
      <c r="Z17" s="20">
        <v>77</v>
      </c>
      <c r="AA17" s="18">
        <f t="shared" si="0"/>
        <v>1701</v>
      </c>
      <c r="AB17" s="18"/>
      <c r="AC17" s="19">
        <f t="shared" si="2"/>
        <v>77.31818181818181</v>
      </c>
    </row>
    <row r="18" spans="1:29" ht="12.75">
      <c r="A18" s="20" t="s">
        <v>8</v>
      </c>
      <c r="B18" s="20"/>
      <c r="C18" s="20"/>
      <c r="D18" s="20"/>
      <c r="E18" s="21">
        <f aca="true" t="shared" si="3" ref="E18:Z18">E16-E17</f>
        <v>-7</v>
      </c>
      <c r="F18" s="21">
        <f t="shared" si="3"/>
        <v>-12</v>
      </c>
      <c r="G18" s="21">
        <f t="shared" si="3"/>
        <v>-11</v>
      </c>
      <c r="H18" s="21">
        <f t="shared" si="3"/>
        <v>2</v>
      </c>
      <c r="I18" s="21">
        <f t="shared" si="3"/>
        <v>-29</v>
      </c>
      <c r="J18" s="21">
        <f t="shared" si="3"/>
        <v>3</v>
      </c>
      <c r="K18" s="21">
        <f t="shared" si="3"/>
        <v>-1</v>
      </c>
      <c r="L18" s="21">
        <f t="shared" si="3"/>
        <v>-9</v>
      </c>
      <c r="M18" s="21">
        <f t="shared" si="3"/>
        <v>-36</v>
      </c>
      <c r="N18" s="21">
        <f t="shared" si="3"/>
        <v>-29</v>
      </c>
      <c r="O18" s="21">
        <f t="shared" si="3"/>
        <v>-9</v>
      </c>
      <c r="P18" s="70">
        <f>P16-P17</f>
        <v>-16</v>
      </c>
      <c r="Q18" s="21">
        <f t="shared" si="3"/>
        <v>13</v>
      </c>
      <c r="R18" s="21">
        <f t="shared" si="3"/>
        <v>-17</v>
      </c>
      <c r="S18" s="21">
        <f t="shared" si="3"/>
        <v>4</v>
      </c>
      <c r="T18" s="21">
        <f t="shared" si="3"/>
        <v>8</v>
      </c>
      <c r="U18" s="21">
        <f t="shared" si="3"/>
        <v>-7</v>
      </c>
      <c r="V18" s="21">
        <f t="shared" si="3"/>
        <v>23</v>
      </c>
      <c r="W18" s="21">
        <f t="shared" si="3"/>
        <v>-5</v>
      </c>
      <c r="X18" s="21">
        <f t="shared" si="3"/>
        <v>-10</v>
      </c>
      <c r="Y18" s="21">
        <f t="shared" si="3"/>
        <v>-8</v>
      </c>
      <c r="Z18" s="21">
        <f t="shared" si="3"/>
        <v>14</v>
      </c>
      <c r="AA18" s="23">
        <f t="shared" si="0"/>
        <v>-139</v>
      </c>
      <c r="AB18" s="23"/>
      <c r="AC18" s="24">
        <f t="shared" si="2"/>
        <v>-6.318181818181818</v>
      </c>
    </row>
  </sheetData>
  <conditionalFormatting sqref="E18:O18 Q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1"/>
  <dimension ref="A1:AC15"/>
  <sheetViews>
    <sheetView workbookViewId="0" topLeftCell="A1">
      <pane xSplit="4" ySplit="1" topLeftCell="I2" activePane="bottomRight" state="frozen"/>
      <selection pane="topLeft" activeCell="I1" sqref="I1"/>
      <selection pane="topRight" activeCell="I1" sqref="I1"/>
      <selection pane="bottomLeft" activeCell="I1" sqref="I1"/>
      <selection pane="bottomRight" activeCell="Z1" sqref="Z1"/>
    </sheetView>
  </sheetViews>
  <sheetFormatPr defaultColWidth="11.421875" defaultRowHeight="12.75"/>
  <cols>
    <col min="1" max="1" width="10.710937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4.7109375" style="0" customWidth="1"/>
    <col min="6" max="6" width="5.28125" style="0" customWidth="1"/>
    <col min="7" max="7" width="5.57421875" style="0" bestFit="1" customWidth="1"/>
    <col min="8" max="8" width="5.140625" style="0" customWidth="1"/>
    <col min="9" max="9" width="4.7109375" style="0" customWidth="1"/>
    <col min="10" max="11" width="5.140625" style="0" customWidth="1"/>
    <col min="12" max="12" width="4.28125" style="0" customWidth="1"/>
    <col min="13" max="13" width="5.140625" style="0" customWidth="1"/>
    <col min="14" max="14" width="3.8515625" style="0" customWidth="1"/>
    <col min="15" max="15" width="6.00390625" style="0" customWidth="1"/>
    <col min="16" max="16" width="5.140625" style="0" customWidth="1"/>
    <col min="17" max="17" width="4.8515625" style="0" customWidth="1"/>
    <col min="18" max="18" width="5.28125" style="0" customWidth="1"/>
    <col min="19" max="19" width="4.140625" style="0" customWidth="1"/>
    <col min="20" max="20" width="5.140625" style="0" customWidth="1"/>
    <col min="21" max="21" width="3.8515625" style="0" customWidth="1"/>
    <col min="22" max="22" width="4.140625" style="0" customWidth="1"/>
    <col min="23" max="23" width="5.140625" style="0" customWidth="1"/>
    <col min="24" max="24" width="3.8515625" style="0" customWidth="1"/>
    <col min="25" max="25" width="5.140625" style="0" customWidth="1"/>
    <col min="26" max="26" width="4.00390625" style="0" customWidth="1"/>
    <col min="27" max="27" width="6.28125" style="0" bestFit="1" customWidth="1"/>
    <col min="28" max="28" width="3.28125" style="0" bestFit="1" customWidth="1"/>
    <col min="29" max="29" width="6.8515625" style="0" customWidth="1"/>
  </cols>
  <sheetData>
    <row r="1" spans="1:29" ht="43.5" customHeight="1">
      <c r="A1" s="1" t="s">
        <v>9</v>
      </c>
      <c r="B1" s="1" t="s">
        <v>1</v>
      </c>
      <c r="C1" s="1" t="s">
        <v>2</v>
      </c>
      <c r="D1" s="2" t="s">
        <v>3</v>
      </c>
      <c r="E1" s="25" t="s">
        <v>121</v>
      </c>
      <c r="F1" s="25" t="s">
        <v>16</v>
      </c>
      <c r="G1" s="25" t="s">
        <v>18</v>
      </c>
      <c r="H1" s="25" t="s">
        <v>107</v>
      </c>
      <c r="I1" s="25" t="s">
        <v>99</v>
      </c>
      <c r="J1" s="25" t="s">
        <v>11</v>
      </c>
      <c r="K1" s="25" t="s">
        <v>78</v>
      </c>
      <c r="L1" s="25" t="s">
        <v>104</v>
      </c>
      <c r="M1" s="25" t="s">
        <v>82</v>
      </c>
      <c r="N1" s="25" t="s">
        <v>13</v>
      </c>
      <c r="O1" s="96" t="s">
        <v>14</v>
      </c>
      <c r="P1" s="38" t="s">
        <v>103</v>
      </c>
      <c r="Q1" s="25" t="s">
        <v>189</v>
      </c>
      <c r="R1" s="25" t="s">
        <v>15</v>
      </c>
      <c r="S1" s="25" t="s">
        <v>101</v>
      </c>
      <c r="T1" s="25" t="s">
        <v>102</v>
      </c>
      <c r="U1" s="25" t="s">
        <v>124</v>
      </c>
      <c r="V1" s="25" t="s">
        <v>65</v>
      </c>
      <c r="W1" s="25" t="s">
        <v>134</v>
      </c>
      <c r="X1" s="25" t="s">
        <v>100</v>
      </c>
      <c r="Y1" s="25" t="s">
        <v>135</v>
      </c>
      <c r="Z1" s="25" t="s">
        <v>17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114</v>
      </c>
      <c r="B2" s="26"/>
      <c r="C2" s="26"/>
      <c r="D2" s="27"/>
      <c r="E2" s="28"/>
      <c r="F2" s="28"/>
      <c r="G2" s="28">
        <v>15</v>
      </c>
      <c r="H2" s="28"/>
      <c r="I2" s="28">
        <v>10</v>
      </c>
      <c r="J2" s="28" t="s">
        <v>149</v>
      </c>
      <c r="K2" s="28"/>
      <c r="L2" s="28"/>
      <c r="M2" s="28"/>
      <c r="N2" s="28">
        <v>14</v>
      </c>
      <c r="O2" s="97"/>
      <c r="P2" s="43"/>
      <c r="Q2" s="28">
        <v>17</v>
      </c>
      <c r="R2" s="28"/>
      <c r="S2" s="28">
        <v>8</v>
      </c>
      <c r="T2" s="28"/>
      <c r="U2" s="28">
        <v>18</v>
      </c>
      <c r="V2" s="28"/>
      <c r="W2" s="28"/>
      <c r="X2" s="28"/>
      <c r="Y2" s="28">
        <v>22</v>
      </c>
      <c r="Z2" s="28"/>
      <c r="AA2" s="13">
        <f aca="true" t="shared" si="0" ref="AA2:AA15">SUM(E2:Z2)</f>
        <v>104</v>
      </c>
      <c r="AB2" s="5">
        <f aca="true" t="shared" si="1" ref="AB2:AB12">COUNT(E2:Z2)</f>
        <v>7</v>
      </c>
      <c r="AC2" s="14">
        <f aca="true" t="shared" si="2" ref="AC2:AC15">AA2/COUNT(E2:Z2)</f>
        <v>14.857142857142858</v>
      </c>
    </row>
    <row r="3" spans="1:29" ht="15" customHeight="1">
      <c r="A3" s="7" t="s">
        <v>148</v>
      </c>
      <c r="B3" s="26"/>
      <c r="C3" s="26"/>
      <c r="D3" s="27"/>
      <c r="E3" s="28"/>
      <c r="F3" s="28"/>
      <c r="G3" s="28">
        <v>15</v>
      </c>
      <c r="H3" s="28"/>
      <c r="I3" s="28">
        <v>11</v>
      </c>
      <c r="J3" s="28">
        <v>12</v>
      </c>
      <c r="K3" s="28"/>
      <c r="L3" s="28"/>
      <c r="M3" s="28"/>
      <c r="N3" s="28">
        <v>8</v>
      </c>
      <c r="O3" s="97"/>
      <c r="P3" s="43"/>
      <c r="Q3" s="28">
        <v>22</v>
      </c>
      <c r="R3" s="28"/>
      <c r="S3" s="28">
        <v>17</v>
      </c>
      <c r="T3" s="28"/>
      <c r="U3" s="28">
        <v>9</v>
      </c>
      <c r="V3" s="28"/>
      <c r="W3" s="28"/>
      <c r="X3" s="28"/>
      <c r="Y3" s="28">
        <v>22</v>
      </c>
      <c r="Z3" s="28"/>
      <c r="AA3" s="13">
        <f t="shared" si="0"/>
        <v>116</v>
      </c>
      <c r="AB3" s="5">
        <f t="shared" si="1"/>
        <v>8</v>
      </c>
      <c r="AC3" s="14">
        <f t="shared" si="2"/>
        <v>14.5</v>
      </c>
    </row>
    <row r="4" spans="1:29" ht="15" customHeight="1">
      <c r="A4" s="7" t="s">
        <v>117</v>
      </c>
      <c r="B4" s="26"/>
      <c r="C4" s="26"/>
      <c r="D4" s="27"/>
      <c r="E4" s="28"/>
      <c r="F4" s="28"/>
      <c r="G4" s="28">
        <v>12</v>
      </c>
      <c r="H4" s="28"/>
      <c r="I4" s="28">
        <v>18</v>
      </c>
      <c r="J4" s="28">
        <v>14</v>
      </c>
      <c r="K4" s="28"/>
      <c r="L4" s="28"/>
      <c r="M4" s="28"/>
      <c r="N4" s="28">
        <v>16</v>
      </c>
      <c r="O4" s="97"/>
      <c r="P4" s="43"/>
      <c r="Q4" s="28">
        <v>10</v>
      </c>
      <c r="R4" s="28"/>
      <c r="S4" s="28"/>
      <c r="T4" s="28"/>
      <c r="U4" s="28">
        <v>19</v>
      </c>
      <c r="V4" s="28"/>
      <c r="W4" s="28"/>
      <c r="X4" s="28"/>
      <c r="Y4" s="28">
        <v>6</v>
      </c>
      <c r="Z4" s="28"/>
      <c r="AA4" s="13">
        <f t="shared" si="0"/>
        <v>95</v>
      </c>
      <c r="AB4" s="5">
        <f t="shared" si="1"/>
        <v>7</v>
      </c>
      <c r="AC4" s="14">
        <f t="shared" si="2"/>
        <v>13.571428571428571</v>
      </c>
    </row>
    <row r="5" spans="1:29" ht="15" customHeight="1">
      <c r="A5" s="7" t="s">
        <v>115</v>
      </c>
      <c r="B5" s="26"/>
      <c r="C5" s="26"/>
      <c r="D5" s="27"/>
      <c r="E5" s="28"/>
      <c r="F5" s="28"/>
      <c r="G5" s="28">
        <v>18</v>
      </c>
      <c r="H5" s="28"/>
      <c r="I5" s="28">
        <v>10</v>
      </c>
      <c r="J5" s="28">
        <v>19</v>
      </c>
      <c r="K5" s="28"/>
      <c r="L5" s="28"/>
      <c r="M5" s="28"/>
      <c r="N5" s="28">
        <v>12</v>
      </c>
      <c r="O5" s="97"/>
      <c r="P5" s="43"/>
      <c r="Q5" s="28">
        <v>4</v>
      </c>
      <c r="R5" s="28"/>
      <c r="S5" s="28">
        <v>18</v>
      </c>
      <c r="T5" s="28"/>
      <c r="U5" s="28"/>
      <c r="V5" s="28"/>
      <c r="W5" s="28"/>
      <c r="X5" s="28"/>
      <c r="Y5" s="28"/>
      <c r="Z5" s="28"/>
      <c r="AA5" s="13">
        <f t="shared" si="0"/>
        <v>81</v>
      </c>
      <c r="AB5" s="5">
        <f t="shared" si="1"/>
        <v>6</v>
      </c>
      <c r="AC5" s="14">
        <f t="shared" si="2"/>
        <v>13.5</v>
      </c>
    </row>
    <row r="6" spans="1:29" ht="15" customHeight="1">
      <c r="A6" s="7" t="s">
        <v>116</v>
      </c>
      <c r="B6" s="26"/>
      <c r="C6" s="26"/>
      <c r="D6" s="27"/>
      <c r="E6" s="28"/>
      <c r="F6" s="28"/>
      <c r="G6" s="28">
        <v>10</v>
      </c>
      <c r="H6" s="28"/>
      <c r="I6" s="28">
        <v>9</v>
      </c>
      <c r="J6" s="28">
        <v>4</v>
      </c>
      <c r="K6" s="28"/>
      <c r="L6" s="28"/>
      <c r="M6" s="28"/>
      <c r="N6" s="28">
        <v>4</v>
      </c>
      <c r="O6" s="97"/>
      <c r="P6" s="43"/>
      <c r="Q6" s="28">
        <v>11</v>
      </c>
      <c r="R6" s="28"/>
      <c r="S6" s="28">
        <v>3</v>
      </c>
      <c r="T6" s="28"/>
      <c r="U6" s="28">
        <v>10</v>
      </c>
      <c r="V6" s="28"/>
      <c r="W6" s="28"/>
      <c r="X6" s="28"/>
      <c r="Y6" s="28">
        <v>31</v>
      </c>
      <c r="Z6" s="28"/>
      <c r="AA6" s="13">
        <f t="shared" si="0"/>
        <v>82</v>
      </c>
      <c r="AB6" s="5">
        <f t="shared" si="1"/>
        <v>8</v>
      </c>
      <c r="AC6" s="14">
        <f t="shared" si="2"/>
        <v>10.25</v>
      </c>
    </row>
    <row r="7" spans="1:29" ht="15" customHeight="1">
      <c r="A7" s="7" t="s">
        <v>118</v>
      </c>
      <c r="B7" s="26"/>
      <c r="C7" s="26"/>
      <c r="D7" s="27"/>
      <c r="E7" s="28"/>
      <c r="F7" s="28"/>
      <c r="G7" s="28"/>
      <c r="H7" s="28"/>
      <c r="I7" s="28">
        <v>7</v>
      </c>
      <c r="J7" s="28">
        <v>10</v>
      </c>
      <c r="K7" s="28"/>
      <c r="L7" s="28"/>
      <c r="M7" s="28"/>
      <c r="N7" s="28">
        <v>12</v>
      </c>
      <c r="O7" s="97"/>
      <c r="P7" s="43"/>
      <c r="Q7" s="28">
        <v>6</v>
      </c>
      <c r="R7" s="28"/>
      <c r="S7" s="28">
        <v>11</v>
      </c>
      <c r="T7" s="28"/>
      <c r="U7" s="28">
        <v>2</v>
      </c>
      <c r="V7" s="28"/>
      <c r="W7" s="28"/>
      <c r="X7" s="28"/>
      <c r="Y7" s="28"/>
      <c r="Z7" s="28"/>
      <c r="AA7" s="13">
        <f t="shared" si="0"/>
        <v>48</v>
      </c>
      <c r="AB7" s="5">
        <f t="shared" si="1"/>
        <v>6</v>
      </c>
      <c r="AC7" s="14">
        <f t="shared" si="2"/>
        <v>8</v>
      </c>
    </row>
    <row r="8" spans="1:29" ht="15" customHeight="1">
      <c r="A8" s="7" t="s">
        <v>119</v>
      </c>
      <c r="B8" s="26"/>
      <c r="C8" s="26"/>
      <c r="D8" s="27"/>
      <c r="E8" s="28"/>
      <c r="F8" s="28"/>
      <c r="G8" s="28">
        <v>12</v>
      </c>
      <c r="H8" s="28"/>
      <c r="I8" s="28">
        <v>5</v>
      </c>
      <c r="J8" s="28">
        <v>4</v>
      </c>
      <c r="K8" s="28"/>
      <c r="L8" s="28"/>
      <c r="M8" s="28"/>
      <c r="N8" s="28">
        <v>5</v>
      </c>
      <c r="O8" s="97"/>
      <c r="P8" s="43"/>
      <c r="Q8" s="28">
        <v>8</v>
      </c>
      <c r="R8" s="28"/>
      <c r="S8" s="28">
        <v>5</v>
      </c>
      <c r="T8" s="28"/>
      <c r="U8" s="28"/>
      <c r="V8" s="28"/>
      <c r="W8" s="28"/>
      <c r="X8" s="28"/>
      <c r="Y8" s="28">
        <v>7</v>
      </c>
      <c r="Z8" s="28"/>
      <c r="AA8" s="13">
        <f t="shared" si="0"/>
        <v>46</v>
      </c>
      <c r="AB8" s="5">
        <f t="shared" si="1"/>
        <v>7</v>
      </c>
      <c r="AC8" s="14">
        <f t="shared" si="2"/>
        <v>6.571428571428571</v>
      </c>
    </row>
    <row r="9" spans="1:29" ht="15" customHeight="1">
      <c r="A9" s="7" t="s">
        <v>120</v>
      </c>
      <c r="B9" s="26"/>
      <c r="C9" s="26"/>
      <c r="D9" s="27"/>
      <c r="E9" s="28"/>
      <c r="F9" s="28"/>
      <c r="G9" s="28">
        <v>6</v>
      </c>
      <c r="H9" s="28"/>
      <c r="I9" s="28">
        <v>6</v>
      </c>
      <c r="J9" s="28">
        <v>0</v>
      </c>
      <c r="K9" s="28"/>
      <c r="L9" s="28"/>
      <c r="M9" s="28"/>
      <c r="N9" s="28">
        <v>3</v>
      </c>
      <c r="O9" s="97"/>
      <c r="P9" s="43"/>
      <c r="Q9" s="28">
        <v>0</v>
      </c>
      <c r="R9" s="28"/>
      <c r="S9" s="28">
        <v>11</v>
      </c>
      <c r="T9" s="28"/>
      <c r="U9" s="28"/>
      <c r="V9" s="28"/>
      <c r="W9" s="28"/>
      <c r="X9" s="28"/>
      <c r="Y9" s="28">
        <v>2</v>
      </c>
      <c r="Z9" s="28"/>
      <c r="AA9" s="13">
        <f t="shared" si="0"/>
        <v>28</v>
      </c>
      <c r="AB9" s="5">
        <f t="shared" si="1"/>
        <v>7</v>
      </c>
      <c r="AC9" s="14">
        <f t="shared" si="2"/>
        <v>4</v>
      </c>
    </row>
    <row r="10" spans="1:29" ht="15" customHeight="1">
      <c r="A10" s="7" t="s">
        <v>152</v>
      </c>
      <c r="B10" s="26"/>
      <c r="C10" s="26"/>
      <c r="D10" s="27"/>
      <c r="E10" s="28"/>
      <c r="F10" s="28"/>
      <c r="G10" s="28">
        <v>1</v>
      </c>
      <c r="H10" s="28"/>
      <c r="I10" s="28"/>
      <c r="J10" s="28">
        <v>0</v>
      </c>
      <c r="K10" s="28"/>
      <c r="L10" s="28"/>
      <c r="M10" s="28"/>
      <c r="N10" s="28"/>
      <c r="O10" s="97"/>
      <c r="P10" s="43"/>
      <c r="Q10" s="28" t="s">
        <v>185</v>
      </c>
      <c r="R10" s="28"/>
      <c r="S10" s="28">
        <v>5</v>
      </c>
      <c r="T10" s="28"/>
      <c r="U10" s="28">
        <v>6</v>
      </c>
      <c r="V10" s="28"/>
      <c r="W10" s="28"/>
      <c r="X10" s="28"/>
      <c r="Y10" s="28"/>
      <c r="Z10" s="28"/>
      <c r="AA10" s="13">
        <f t="shared" si="0"/>
        <v>12</v>
      </c>
      <c r="AB10" s="5">
        <f t="shared" si="1"/>
        <v>4</v>
      </c>
      <c r="AC10" s="14">
        <f t="shared" si="2"/>
        <v>3</v>
      </c>
    </row>
    <row r="11" spans="1:29" ht="15" customHeight="1">
      <c r="A11" s="7" t="s">
        <v>150</v>
      </c>
      <c r="B11" s="26"/>
      <c r="C11" s="26"/>
      <c r="D11" s="27"/>
      <c r="E11" s="28"/>
      <c r="F11" s="28"/>
      <c r="G11" s="28">
        <v>5</v>
      </c>
      <c r="H11" s="28"/>
      <c r="I11" s="28"/>
      <c r="J11" s="28">
        <v>0</v>
      </c>
      <c r="K11" s="28"/>
      <c r="L11" s="28"/>
      <c r="M11" s="28"/>
      <c r="N11" s="28"/>
      <c r="O11" s="97"/>
      <c r="P11" s="43"/>
      <c r="Q11" s="28">
        <v>0</v>
      </c>
      <c r="R11" s="28"/>
      <c r="S11" s="28">
        <v>1</v>
      </c>
      <c r="T11" s="28"/>
      <c r="U11" s="28">
        <v>1</v>
      </c>
      <c r="V11" s="28"/>
      <c r="W11" s="28"/>
      <c r="X11" s="28"/>
      <c r="Y11" s="28">
        <v>4</v>
      </c>
      <c r="Z11" s="28"/>
      <c r="AA11" s="13">
        <f t="shared" si="0"/>
        <v>11</v>
      </c>
      <c r="AB11" s="5">
        <f t="shared" si="1"/>
        <v>6</v>
      </c>
      <c r="AC11" s="14">
        <f t="shared" si="2"/>
        <v>1.8333333333333333</v>
      </c>
    </row>
    <row r="12" spans="1:29" ht="15" customHeight="1">
      <c r="A12" s="7" t="s">
        <v>151</v>
      </c>
      <c r="B12" s="26"/>
      <c r="C12" s="26"/>
      <c r="D12" s="27"/>
      <c r="E12" s="28"/>
      <c r="F12" s="28"/>
      <c r="G12" s="28"/>
      <c r="H12" s="28"/>
      <c r="I12" s="28"/>
      <c r="J12" s="28">
        <v>0</v>
      </c>
      <c r="K12" s="28"/>
      <c r="L12" s="28"/>
      <c r="M12" s="28"/>
      <c r="N12" s="28"/>
      <c r="O12" s="97"/>
      <c r="P12" s="4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3">
        <f t="shared" si="0"/>
        <v>0</v>
      </c>
      <c r="AB12" s="5">
        <f t="shared" si="1"/>
        <v>1</v>
      </c>
      <c r="AC12" s="14">
        <f t="shared" si="2"/>
        <v>0</v>
      </c>
    </row>
    <row r="13" spans="1:29" s="33" customFormat="1" ht="15" customHeight="1">
      <c r="A13" s="30" t="s">
        <v>6</v>
      </c>
      <c r="B13" s="31"/>
      <c r="C13" s="31"/>
      <c r="D13" s="31"/>
      <c r="E13" s="32">
        <v>77</v>
      </c>
      <c r="F13" s="32">
        <v>81</v>
      </c>
      <c r="G13" s="32">
        <f>SUM(G2:G12)</f>
        <v>94</v>
      </c>
      <c r="H13" s="32">
        <v>79</v>
      </c>
      <c r="I13" s="32">
        <f>SUM(I2:I12)</f>
        <v>76</v>
      </c>
      <c r="J13" s="32">
        <f>SUM(J2:J12)</f>
        <v>63</v>
      </c>
      <c r="K13" s="32">
        <v>60</v>
      </c>
      <c r="L13" s="32">
        <v>77</v>
      </c>
      <c r="M13" s="32">
        <v>74</v>
      </c>
      <c r="N13" s="32">
        <f>SUM(N2:N12)-2</f>
        <v>72</v>
      </c>
      <c r="O13" s="98">
        <v>86</v>
      </c>
      <c r="P13" s="94">
        <v>86</v>
      </c>
      <c r="Q13" s="32">
        <f>SUM(Q2:Q12)</f>
        <v>78</v>
      </c>
      <c r="R13" s="32">
        <v>75</v>
      </c>
      <c r="S13" s="32">
        <f>SUM(S2:S12)</f>
        <v>79</v>
      </c>
      <c r="T13" s="32">
        <v>85</v>
      </c>
      <c r="U13" s="32">
        <f>SUM(U2:U12)</f>
        <v>65</v>
      </c>
      <c r="V13" s="32">
        <v>65</v>
      </c>
      <c r="W13" s="32">
        <v>93</v>
      </c>
      <c r="X13" s="32">
        <v>79</v>
      </c>
      <c r="Y13" s="32">
        <f>SUM(Y2:Y12)</f>
        <v>94</v>
      </c>
      <c r="Z13" s="32">
        <v>65</v>
      </c>
      <c r="AA13" s="32">
        <f t="shared" si="0"/>
        <v>1703</v>
      </c>
      <c r="AB13" s="32"/>
      <c r="AC13" s="19">
        <f t="shared" si="2"/>
        <v>77.4090909090909</v>
      </c>
    </row>
    <row r="14" spans="1:29" ht="12.75">
      <c r="A14" s="34" t="s">
        <v>7</v>
      </c>
      <c r="B14" s="35"/>
      <c r="C14" s="35"/>
      <c r="D14" s="35"/>
      <c r="E14" s="20">
        <v>75</v>
      </c>
      <c r="F14" s="20">
        <v>66</v>
      </c>
      <c r="G14" s="20">
        <v>64</v>
      </c>
      <c r="H14" s="20">
        <v>61</v>
      </c>
      <c r="I14" s="20">
        <v>72</v>
      </c>
      <c r="J14" s="20">
        <v>73</v>
      </c>
      <c r="K14" s="20">
        <v>68</v>
      </c>
      <c r="L14" s="20">
        <v>63</v>
      </c>
      <c r="M14" s="20">
        <v>38</v>
      </c>
      <c r="N14" s="20">
        <v>82</v>
      </c>
      <c r="O14" s="99">
        <v>91</v>
      </c>
      <c r="P14" s="95">
        <v>67</v>
      </c>
      <c r="Q14" s="20">
        <v>75</v>
      </c>
      <c r="R14" s="20">
        <v>82</v>
      </c>
      <c r="S14" s="20">
        <v>111</v>
      </c>
      <c r="T14" s="20">
        <v>67</v>
      </c>
      <c r="U14" s="20">
        <v>85</v>
      </c>
      <c r="V14" s="20">
        <v>70</v>
      </c>
      <c r="W14" s="20">
        <v>68</v>
      </c>
      <c r="X14" s="20">
        <v>69</v>
      </c>
      <c r="Y14" s="20">
        <v>77</v>
      </c>
      <c r="Z14" s="20">
        <v>63</v>
      </c>
      <c r="AA14" s="18">
        <f t="shared" si="0"/>
        <v>1587</v>
      </c>
      <c r="AB14" s="18"/>
      <c r="AC14" s="19">
        <f t="shared" si="2"/>
        <v>72.13636363636364</v>
      </c>
    </row>
    <row r="15" spans="1:29" ht="12.75">
      <c r="A15" s="34" t="s">
        <v>8</v>
      </c>
      <c r="B15" s="20"/>
      <c r="C15" s="20"/>
      <c r="D15" s="20"/>
      <c r="E15" s="22">
        <f aca="true" t="shared" si="3" ref="E15:Z15">E13-E14</f>
        <v>2</v>
      </c>
      <c r="F15" s="22">
        <f t="shared" si="3"/>
        <v>15</v>
      </c>
      <c r="G15" s="22">
        <f t="shared" si="3"/>
        <v>30</v>
      </c>
      <c r="H15" s="22">
        <f t="shared" si="3"/>
        <v>18</v>
      </c>
      <c r="I15" s="22">
        <f t="shared" si="3"/>
        <v>4</v>
      </c>
      <c r="J15" s="21">
        <f t="shared" si="3"/>
        <v>-10</v>
      </c>
      <c r="K15" s="21">
        <f t="shared" si="3"/>
        <v>-8</v>
      </c>
      <c r="L15" s="22">
        <f t="shared" si="3"/>
        <v>14</v>
      </c>
      <c r="M15" s="22">
        <f t="shared" si="3"/>
        <v>36</v>
      </c>
      <c r="N15" s="21">
        <f t="shared" si="3"/>
        <v>-10</v>
      </c>
      <c r="O15" s="100">
        <f t="shared" si="3"/>
        <v>-5</v>
      </c>
      <c r="P15" s="78">
        <f t="shared" si="3"/>
        <v>19</v>
      </c>
      <c r="Q15" s="22">
        <f t="shared" si="3"/>
        <v>3</v>
      </c>
      <c r="R15" s="21">
        <f t="shared" si="3"/>
        <v>-7</v>
      </c>
      <c r="S15" s="21">
        <f t="shared" si="3"/>
        <v>-32</v>
      </c>
      <c r="T15" s="22">
        <f t="shared" si="3"/>
        <v>18</v>
      </c>
      <c r="U15" s="21">
        <f t="shared" si="3"/>
        <v>-20</v>
      </c>
      <c r="V15" s="21">
        <f t="shared" si="3"/>
        <v>-5</v>
      </c>
      <c r="W15" s="22">
        <f t="shared" si="3"/>
        <v>25</v>
      </c>
      <c r="X15" s="22">
        <f t="shared" si="3"/>
        <v>10</v>
      </c>
      <c r="Y15" s="22">
        <f t="shared" si="3"/>
        <v>17</v>
      </c>
      <c r="Z15" s="22">
        <f t="shared" si="3"/>
        <v>2</v>
      </c>
      <c r="AA15" s="36">
        <f t="shared" si="0"/>
        <v>116</v>
      </c>
      <c r="AB15" s="36"/>
      <c r="AC15" s="37">
        <f t="shared" si="2"/>
        <v>5.2727272727272725</v>
      </c>
    </row>
  </sheetData>
  <printOptions gridLines="1" horizontalCentered="1"/>
  <pageMargins left="0.31" right="0.59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11">
    <pageSetUpPr fitToPage="1"/>
  </sheetPr>
  <dimension ref="A1:AC16"/>
  <sheetViews>
    <sheetView workbookViewId="0" topLeftCell="A1">
      <pane xSplit="4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4.421875" style="0" bestFit="1" customWidth="1"/>
    <col min="2" max="4" width="4.8515625" style="0" bestFit="1" customWidth="1"/>
    <col min="5" max="5" width="5.28125" style="0" customWidth="1"/>
    <col min="6" max="6" width="6.00390625" style="0" customWidth="1"/>
    <col min="7" max="7" width="5.140625" style="0" customWidth="1"/>
    <col min="8" max="8" width="4.57421875" style="0" bestFit="1" customWidth="1"/>
    <col min="9" max="9" width="5.140625" style="0" customWidth="1"/>
    <col min="10" max="10" width="5.00390625" style="0" customWidth="1"/>
    <col min="11" max="11" width="5.57421875" style="0" customWidth="1"/>
    <col min="12" max="12" width="4.140625" style="0" customWidth="1"/>
    <col min="13" max="13" width="4.7109375" style="0" customWidth="1"/>
    <col min="14" max="14" width="5.140625" style="0" customWidth="1"/>
    <col min="15" max="16" width="5.28125" style="0" customWidth="1"/>
    <col min="17" max="17" width="6.00390625" style="0" customWidth="1"/>
    <col min="18" max="18" width="4.140625" style="0" customWidth="1"/>
    <col min="19" max="19" width="5.140625" style="0" customWidth="1"/>
    <col min="20" max="20" width="4.140625" style="0" customWidth="1"/>
    <col min="21" max="21" width="5.140625" style="0" customWidth="1"/>
    <col min="22" max="22" width="5.28125" style="0" customWidth="1"/>
    <col min="23" max="24" width="5.140625" style="0" customWidth="1"/>
    <col min="25" max="25" width="4.7109375" style="0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  <col min="30" max="30" width="9.7109375" style="0" customWidth="1"/>
  </cols>
  <sheetData>
    <row r="1" spans="1:29" ht="46.5" customHeight="1">
      <c r="A1" s="1" t="s">
        <v>9</v>
      </c>
      <c r="B1" s="1" t="s">
        <v>1</v>
      </c>
      <c r="C1" s="1" t="s">
        <v>2</v>
      </c>
      <c r="D1" s="2" t="s">
        <v>3</v>
      </c>
      <c r="E1" s="38" t="s">
        <v>61</v>
      </c>
      <c r="F1" s="25" t="s">
        <v>17</v>
      </c>
      <c r="G1" s="25" t="s">
        <v>82</v>
      </c>
      <c r="H1" s="25" t="s">
        <v>104</v>
      </c>
      <c r="I1" s="4" t="s">
        <v>78</v>
      </c>
      <c r="J1" s="4" t="s">
        <v>106</v>
      </c>
      <c r="K1" s="4" t="s">
        <v>155</v>
      </c>
      <c r="L1" s="25" t="s">
        <v>101</v>
      </c>
      <c r="M1" s="4" t="s">
        <v>99</v>
      </c>
      <c r="N1" s="4" t="s">
        <v>103</v>
      </c>
      <c r="O1" s="80" t="s">
        <v>186</v>
      </c>
      <c r="P1" s="66" t="s">
        <v>13</v>
      </c>
      <c r="Q1" s="25" t="s">
        <v>14</v>
      </c>
      <c r="R1" s="25" t="s">
        <v>100</v>
      </c>
      <c r="S1" s="25" t="s">
        <v>134</v>
      </c>
      <c r="T1" s="4" t="s">
        <v>65</v>
      </c>
      <c r="U1" s="4" t="s">
        <v>122</v>
      </c>
      <c r="V1" s="4" t="s">
        <v>18</v>
      </c>
      <c r="W1" s="4" t="s">
        <v>107</v>
      </c>
      <c r="X1" s="4" t="s">
        <v>102</v>
      </c>
      <c r="Y1" s="4" t="s">
        <v>121</v>
      </c>
      <c r="Z1" s="4" t="s">
        <v>207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20</v>
      </c>
      <c r="B2" s="26">
        <v>1985</v>
      </c>
      <c r="C2" s="26">
        <v>1.86</v>
      </c>
      <c r="D2" s="58" t="s">
        <v>47</v>
      </c>
      <c r="E2" s="43">
        <v>15</v>
      </c>
      <c r="F2" s="28">
        <v>18</v>
      </c>
      <c r="G2" s="28">
        <v>14</v>
      </c>
      <c r="H2" s="28">
        <v>23</v>
      </c>
      <c r="I2" s="12">
        <v>21</v>
      </c>
      <c r="J2" s="12">
        <v>17</v>
      </c>
      <c r="K2" s="12">
        <v>23</v>
      </c>
      <c r="L2" s="12">
        <v>13</v>
      </c>
      <c r="M2" s="12">
        <v>21</v>
      </c>
      <c r="N2" s="12">
        <v>17</v>
      </c>
      <c r="O2" s="44">
        <v>23</v>
      </c>
      <c r="P2" s="79">
        <v>14</v>
      </c>
      <c r="Q2" s="12">
        <v>27</v>
      </c>
      <c r="R2" s="12">
        <v>11</v>
      </c>
      <c r="S2" s="12">
        <v>18</v>
      </c>
      <c r="T2" s="12">
        <v>23</v>
      </c>
      <c r="U2" s="12">
        <v>20</v>
      </c>
      <c r="V2" s="12">
        <v>15</v>
      </c>
      <c r="W2" s="12">
        <v>17</v>
      </c>
      <c r="X2" s="12">
        <v>17</v>
      </c>
      <c r="Y2" s="12">
        <v>23</v>
      </c>
      <c r="Z2" s="12">
        <v>11</v>
      </c>
      <c r="AA2" s="39">
        <f aca="true" t="shared" si="0" ref="AA2:AA16">SUM(E2:Z2)</f>
        <v>401</v>
      </c>
      <c r="AB2" s="5">
        <f aca="true" t="shared" si="1" ref="AB2:AB13">COUNT(E2:Z2)</f>
        <v>22</v>
      </c>
      <c r="AC2" s="40">
        <f aca="true" t="shared" si="2" ref="AC2:AC16">AA2/COUNT(E2:Z2)</f>
        <v>18.227272727272727</v>
      </c>
    </row>
    <row r="3" spans="1:29" ht="15" customHeight="1">
      <c r="A3" s="7" t="s">
        <v>94</v>
      </c>
      <c r="B3" s="26">
        <v>1962</v>
      </c>
      <c r="C3" s="61">
        <v>2</v>
      </c>
      <c r="D3" s="58" t="s">
        <v>46</v>
      </c>
      <c r="E3" s="43">
        <v>17</v>
      </c>
      <c r="F3" s="28">
        <v>6</v>
      </c>
      <c r="G3" s="28">
        <v>15</v>
      </c>
      <c r="H3" s="28">
        <v>12</v>
      </c>
      <c r="I3" s="12">
        <v>20</v>
      </c>
      <c r="J3" s="12">
        <v>11</v>
      </c>
      <c r="K3" s="12">
        <v>27</v>
      </c>
      <c r="L3" s="12">
        <v>6</v>
      </c>
      <c r="M3" s="16">
        <v>20</v>
      </c>
      <c r="N3" s="12">
        <v>11</v>
      </c>
      <c r="O3" s="44">
        <v>14</v>
      </c>
      <c r="P3" s="79">
        <v>14</v>
      </c>
      <c r="Q3" s="12">
        <v>18</v>
      </c>
      <c r="R3" s="46">
        <v>9</v>
      </c>
      <c r="S3" s="12">
        <v>10</v>
      </c>
      <c r="T3" s="46">
        <v>7</v>
      </c>
      <c r="U3" s="12"/>
      <c r="V3" s="46">
        <v>6</v>
      </c>
      <c r="W3" s="12">
        <v>8</v>
      </c>
      <c r="X3" s="12">
        <v>4</v>
      </c>
      <c r="Y3" s="12">
        <v>15</v>
      </c>
      <c r="Z3" s="12">
        <v>17</v>
      </c>
      <c r="AA3" s="39">
        <f t="shared" si="0"/>
        <v>267</v>
      </c>
      <c r="AB3" s="5">
        <f t="shared" si="1"/>
        <v>21</v>
      </c>
      <c r="AC3" s="40">
        <f t="shared" si="2"/>
        <v>12.714285714285714</v>
      </c>
    </row>
    <row r="4" spans="1:29" ht="15" customHeight="1">
      <c r="A4" s="7" t="s">
        <v>203</v>
      </c>
      <c r="B4" s="26"/>
      <c r="C4" s="26"/>
      <c r="D4" s="58"/>
      <c r="E4" s="43">
        <v>4</v>
      </c>
      <c r="F4" s="28">
        <v>17</v>
      </c>
      <c r="G4" s="28">
        <v>16</v>
      </c>
      <c r="H4" s="28">
        <v>6</v>
      </c>
      <c r="I4" s="12">
        <v>11</v>
      </c>
      <c r="J4" s="12" t="s">
        <v>149</v>
      </c>
      <c r="K4" s="12">
        <v>7</v>
      </c>
      <c r="L4" s="12">
        <v>2</v>
      </c>
      <c r="M4" s="12">
        <v>18</v>
      </c>
      <c r="N4" s="12">
        <v>9</v>
      </c>
      <c r="O4" s="44">
        <v>11</v>
      </c>
      <c r="P4" s="79">
        <v>24</v>
      </c>
      <c r="Q4" s="44">
        <v>13</v>
      </c>
      <c r="R4" s="44">
        <v>16</v>
      </c>
      <c r="S4" s="12">
        <v>11</v>
      </c>
      <c r="T4" s="12">
        <v>5</v>
      </c>
      <c r="U4" s="12">
        <v>19</v>
      </c>
      <c r="V4" s="12">
        <v>15</v>
      </c>
      <c r="W4" s="12">
        <v>8</v>
      </c>
      <c r="X4" s="12">
        <v>12</v>
      </c>
      <c r="Y4" s="45">
        <v>9</v>
      </c>
      <c r="Z4" s="45">
        <v>16</v>
      </c>
      <c r="AA4" s="39">
        <f t="shared" si="0"/>
        <v>249</v>
      </c>
      <c r="AB4" s="5">
        <f t="shared" si="1"/>
        <v>21</v>
      </c>
      <c r="AC4" s="40">
        <f t="shared" si="2"/>
        <v>11.857142857142858</v>
      </c>
    </row>
    <row r="5" spans="1:29" ht="15" customHeight="1">
      <c r="A5" s="7" t="s">
        <v>21</v>
      </c>
      <c r="B5" s="26">
        <v>1979</v>
      </c>
      <c r="C5" s="26">
        <v>1.82</v>
      </c>
      <c r="D5" s="58" t="s">
        <v>47</v>
      </c>
      <c r="E5" s="43">
        <v>16</v>
      </c>
      <c r="F5" s="28">
        <v>6</v>
      </c>
      <c r="G5" s="28">
        <v>14</v>
      </c>
      <c r="H5" s="28">
        <v>18</v>
      </c>
      <c r="I5" s="12">
        <v>14</v>
      </c>
      <c r="J5" s="12">
        <v>19</v>
      </c>
      <c r="K5" s="12">
        <v>8</v>
      </c>
      <c r="L5" s="12">
        <v>10</v>
      </c>
      <c r="M5" s="12">
        <v>11</v>
      </c>
      <c r="N5" s="12">
        <v>8</v>
      </c>
      <c r="O5" s="44">
        <v>12</v>
      </c>
      <c r="P5" s="79">
        <v>1</v>
      </c>
      <c r="Q5" s="44">
        <v>18</v>
      </c>
      <c r="R5" s="44">
        <v>11</v>
      </c>
      <c r="S5" s="12">
        <v>16</v>
      </c>
      <c r="T5" s="12"/>
      <c r="U5" s="12">
        <v>6</v>
      </c>
      <c r="V5" s="12">
        <v>8</v>
      </c>
      <c r="W5" s="12">
        <v>8</v>
      </c>
      <c r="X5" s="12">
        <v>10</v>
      </c>
      <c r="Y5" s="45">
        <v>15</v>
      </c>
      <c r="Z5" s="45">
        <v>10</v>
      </c>
      <c r="AA5" s="39">
        <f t="shared" si="0"/>
        <v>239</v>
      </c>
      <c r="AB5" s="5">
        <f t="shared" si="1"/>
        <v>21</v>
      </c>
      <c r="AC5" s="40">
        <f t="shared" si="2"/>
        <v>11.380952380952381</v>
      </c>
    </row>
    <row r="6" spans="1:29" ht="15" customHeight="1">
      <c r="A6" s="7" t="s">
        <v>19</v>
      </c>
      <c r="B6" s="26">
        <v>1977</v>
      </c>
      <c r="C6" s="26">
        <v>1.92</v>
      </c>
      <c r="D6" s="58" t="s">
        <v>46</v>
      </c>
      <c r="E6" s="43">
        <v>16</v>
      </c>
      <c r="F6" s="28">
        <v>17</v>
      </c>
      <c r="G6" s="28">
        <v>9</v>
      </c>
      <c r="H6" s="28">
        <v>9</v>
      </c>
      <c r="I6" s="12">
        <v>8</v>
      </c>
      <c r="J6" s="12">
        <v>3</v>
      </c>
      <c r="K6" s="12">
        <v>3</v>
      </c>
      <c r="L6" s="12">
        <v>12</v>
      </c>
      <c r="M6" s="12">
        <v>3</v>
      </c>
      <c r="N6" s="12">
        <v>8</v>
      </c>
      <c r="O6" s="44">
        <v>3</v>
      </c>
      <c r="P6" s="79">
        <v>4</v>
      </c>
      <c r="Q6" s="12">
        <v>2</v>
      </c>
      <c r="R6" s="12">
        <v>17</v>
      </c>
      <c r="S6" s="12">
        <v>7</v>
      </c>
      <c r="T6" s="12">
        <v>15</v>
      </c>
      <c r="U6" s="12">
        <v>9</v>
      </c>
      <c r="V6" s="12"/>
      <c r="W6" s="12">
        <v>4</v>
      </c>
      <c r="X6" s="12"/>
      <c r="Y6" s="12">
        <v>2</v>
      </c>
      <c r="Z6" s="12">
        <v>5</v>
      </c>
      <c r="AA6" s="39">
        <f t="shared" si="0"/>
        <v>156</v>
      </c>
      <c r="AB6" s="5">
        <f t="shared" si="1"/>
        <v>20</v>
      </c>
      <c r="AC6" s="40">
        <f t="shared" si="2"/>
        <v>7.8</v>
      </c>
    </row>
    <row r="7" spans="1:29" ht="15" customHeight="1">
      <c r="A7" s="7" t="s">
        <v>22</v>
      </c>
      <c r="B7" s="26">
        <v>1975</v>
      </c>
      <c r="C7" s="26">
        <v>1.99</v>
      </c>
      <c r="D7" s="58" t="s">
        <v>46</v>
      </c>
      <c r="E7" s="43">
        <v>5</v>
      </c>
      <c r="F7" s="28">
        <v>1</v>
      </c>
      <c r="G7" s="28"/>
      <c r="H7" s="28">
        <v>15</v>
      </c>
      <c r="I7" s="12">
        <v>1</v>
      </c>
      <c r="J7" s="12">
        <v>5</v>
      </c>
      <c r="K7" s="12">
        <v>15</v>
      </c>
      <c r="L7" s="12">
        <v>9</v>
      </c>
      <c r="M7" s="12">
        <v>8</v>
      </c>
      <c r="N7" s="12">
        <v>9</v>
      </c>
      <c r="O7" s="44">
        <v>7</v>
      </c>
      <c r="P7" s="79">
        <v>4</v>
      </c>
      <c r="Q7" s="12">
        <v>1</v>
      </c>
      <c r="R7" s="12">
        <v>15</v>
      </c>
      <c r="S7" s="12">
        <v>5</v>
      </c>
      <c r="T7" s="12">
        <v>8</v>
      </c>
      <c r="U7" s="12">
        <v>4</v>
      </c>
      <c r="V7" s="12">
        <v>10</v>
      </c>
      <c r="W7" s="12">
        <v>13</v>
      </c>
      <c r="X7" s="12">
        <v>7</v>
      </c>
      <c r="Y7" s="12">
        <v>9</v>
      </c>
      <c r="Z7" s="12">
        <v>9</v>
      </c>
      <c r="AA7" s="39">
        <f t="shared" si="0"/>
        <v>160</v>
      </c>
      <c r="AB7" s="5">
        <f t="shared" si="1"/>
        <v>21</v>
      </c>
      <c r="AC7" s="40">
        <f t="shared" si="2"/>
        <v>7.619047619047619</v>
      </c>
    </row>
    <row r="8" spans="1:29" ht="15" customHeight="1">
      <c r="A8" s="7" t="s">
        <v>25</v>
      </c>
      <c r="B8" s="26">
        <v>1986</v>
      </c>
      <c r="C8" s="26">
        <v>1.85</v>
      </c>
      <c r="D8" s="58" t="s">
        <v>196</v>
      </c>
      <c r="E8" s="43">
        <v>10</v>
      </c>
      <c r="F8" s="28">
        <v>2</v>
      </c>
      <c r="G8" s="28"/>
      <c r="H8" s="28">
        <v>3</v>
      </c>
      <c r="I8" s="12"/>
      <c r="J8" s="12">
        <v>0</v>
      </c>
      <c r="K8" s="12">
        <v>3</v>
      </c>
      <c r="L8" s="12">
        <v>4</v>
      </c>
      <c r="M8" s="12">
        <v>8</v>
      </c>
      <c r="N8" s="12">
        <v>30</v>
      </c>
      <c r="O8" s="44">
        <v>0</v>
      </c>
      <c r="P8" s="79">
        <v>10</v>
      </c>
      <c r="Q8" s="12">
        <v>8</v>
      </c>
      <c r="R8" s="12"/>
      <c r="S8" s="12"/>
      <c r="T8" s="12">
        <v>12</v>
      </c>
      <c r="U8" s="12">
        <v>10</v>
      </c>
      <c r="V8" s="12">
        <v>8</v>
      </c>
      <c r="W8" s="12"/>
      <c r="X8" s="12">
        <v>2</v>
      </c>
      <c r="Y8" s="12"/>
      <c r="Z8" s="12">
        <v>4</v>
      </c>
      <c r="AA8" s="39">
        <f t="shared" si="0"/>
        <v>114</v>
      </c>
      <c r="AB8" s="5">
        <f t="shared" si="1"/>
        <v>16</v>
      </c>
      <c r="AC8" s="40">
        <f t="shared" si="2"/>
        <v>7.125</v>
      </c>
    </row>
    <row r="9" spans="1:29" ht="15" customHeight="1">
      <c r="A9" s="7" t="s">
        <v>23</v>
      </c>
      <c r="B9" s="26">
        <v>1973</v>
      </c>
      <c r="C9" s="26">
        <v>1.88</v>
      </c>
      <c r="D9" s="58" t="s">
        <v>45</v>
      </c>
      <c r="E9" s="43"/>
      <c r="F9" s="28">
        <v>6</v>
      </c>
      <c r="G9" s="28">
        <v>4</v>
      </c>
      <c r="H9" s="28">
        <v>10</v>
      </c>
      <c r="I9" s="12">
        <v>4</v>
      </c>
      <c r="J9" s="12">
        <v>12</v>
      </c>
      <c r="K9" s="12">
        <v>2</v>
      </c>
      <c r="L9" s="12">
        <v>5</v>
      </c>
      <c r="M9" s="12">
        <v>3</v>
      </c>
      <c r="N9" s="12"/>
      <c r="O9" s="44">
        <v>7</v>
      </c>
      <c r="P9" s="79">
        <v>4</v>
      </c>
      <c r="Q9" s="12">
        <v>2</v>
      </c>
      <c r="R9" s="12">
        <v>2</v>
      </c>
      <c r="S9" s="12">
        <v>9</v>
      </c>
      <c r="T9" s="12">
        <v>4</v>
      </c>
      <c r="U9" s="12">
        <v>7</v>
      </c>
      <c r="V9" s="12">
        <v>10</v>
      </c>
      <c r="W9" s="12">
        <v>5</v>
      </c>
      <c r="X9" s="12">
        <v>14</v>
      </c>
      <c r="Y9" s="12">
        <v>2</v>
      </c>
      <c r="Z9" s="12">
        <v>4</v>
      </c>
      <c r="AA9" s="39">
        <f t="shared" si="0"/>
        <v>116</v>
      </c>
      <c r="AB9" s="5">
        <f t="shared" si="1"/>
        <v>20</v>
      </c>
      <c r="AC9" s="40">
        <f t="shared" si="2"/>
        <v>5.8</v>
      </c>
    </row>
    <row r="10" spans="1:29" ht="15" customHeight="1">
      <c r="A10" s="7" t="s">
        <v>59</v>
      </c>
      <c r="B10" s="26">
        <v>1985</v>
      </c>
      <c r="C10" s="26">
        <v>1.83</v>
      </c>
      <c r="D10" s="58" t="s">
        <v>47</v>
      </c>
      <c r="E10" s="43"/>
      <c r="F10" s="28">
        <v>5</v>
      </c>
      <c r="G10" s="28">
        <v>2</v>
      </c>
      <c r="H10" s="28">
        <v>4</v>
      </c>
      <c r="I10" s="12"/>
      <c r="J10" s="12">
        <v>5</v>
      </c>
      <c r="K10" s="12">
        <v>6</v>
      </c>
      <c r="L10" s="12">
        <v>7</v>
      </c>
      <c r="M10" s="16">
        <v>6</v>
      </c>
      <c r="N10" s="12">
        <v>5</v>
      </c>
      <c r="O10" s="44"/>
      <c r="P10" s="79">
        <v>11</v>
      </c>
      <c r="Q10" s="12">
        <v>0</v>
      </c>
      <c r="R10" s="46">
        <v>7</v>
      </c>
      <c r="S10" s="12"/>
      <c r="T10" s="46">
        <v>1</v>
      </c>
      <c r="U10" s="12">
        <v>4</v>
      </c>
      <c r="V10" s="46">
        <v>4</v>
      </c>
      <c r="W10" s="12">
        <v>4</v>
      </c>
      <c r="X10" s="12"/>
      <c r="Y10" s="12">
        <v>14</v>
      </c>
      <c r="Z10" s="12">
        <v>0</v>
      </c>
      <c r="AA10" s="39">
        <f t="shared" si="0"/>
        <v>85</v>
      </c>
      <c r="AB10" s="5">
        <f t="shared" si="1"/>
        <v>17</v>
      </c>
      <c r="AC10" s="40">
        <f t="shared" si="2"/>
        <v>5</v>
      </c>
    </row>
    <row r="11" spans="1:29" ht="15" customHeight="1">
      <c r="A11" s="7" t="s">
        <v>204</v>
      </c>
      <c r="B11" s="26"/>
      <c r="C11" s="26"/>
      <c r="D11" s="58"/>
      <c r="E11" s="43"/>
      <c r="F11" s="28"/>
      <c r="G11" s="28"/>
      <c r="H11" s="28"/>
      <c r="I11" s="12"/>
      <c r="J11" s="12"/>
      <c r="K11" s="12"/>
      <c r="L11" s="12"/>
      <c r="M11" s="12"/>
      <c r="N11" s="12"/>
      <c r="O11" s="44"/>
      <c r="P11" s="79"/>
      <c r="Q11" s="12"/>
      <c r="R11" s="12"/>
      <c r="S11" s="12"/>
      <c r="T11" s="12"/>
      <c r="U11" s="12"/>
      <c r="V11" s="12"/>
      <c r="W11" s="12"/>
      <c r="X11" s="12"/>
      <c r="Y11" s="12">
        <v>4</v>
      </c>
      <c r="Z11" s="12"/>
      <c r="AA11" s="39">
        <f t="shared" si="0"/>
        <v>4</v>
      </c>
      <c r="AB11" s="5">
        <f t="shared" si="1"/>
        <v>1</v>
      </c>
      <c r="AC11" s="40">
        <f t="shared" si="2"/>
        <v>4</v>
      </c>
    </row>
    <row r="12" spans="1:29" ht="15" customHeight="1">
      <c r="A12" s="7" t="s">
        <v>24</v>
      </c>
      <c r="B12" s="26">
        <v>1967</v>
      </c>
      <c r="C12" s="26">
        <v>1.99</v>
      </c>
      <c r="D12" s="58" t="s">
        <v>46</v>
      </c>
      <c r="E12" s="43">
        <v>5</v>
      </c>
      <c r="F12" s="28">
        <v>1</v>
      </c>
      <c r="G12" s="28">
        <v>5</v>
      </c>
      <c r="H12" s="28">
        <v>1</v>
      </c>
      <c r="I12" s="12"/>
      <c r="J12" s="12">
        <v>1</v>
      </c>
      <c r="K12" s="12">
        <v>4</v>
      </c>
      <c r="L12" s="12">
        <v>1</v>
      </c>
      <c r="M12" s="16">
        <v>5</v>
      </c>
      <c r="N12" s="12"/>
      <c r="O12" s="44"/>
      <c r="P12" s="79">
        <v>3</v>
      </c>
      <c r="Q12" s="12">
        <v>7</v>
      </c>
      <c r="R12" s="46">
        <v>1</v>
      </c>
      <c r="S12" s="12">
        <v>3</v>
      </c>
      <c r="T12" s="46"/>
      <c r="U12" s="12">
        <v>2</v>
      </c>
      <c r="V12" s="46"/>
      <c r="W12" s="12">
        <v>2</v>
      </c>
      <c r="X12" s="12">
        <v>5</v>
      </c>
      <c r="Y12" s="12">
        <v>3</v>
      </c>
      <c r="Z12" s="12">
        <v>2</v>
      </c>
      <c r="AA12" s="39">
        <f t="shared" si="0"/>
        <v>51</v>
      </c>
      <c r="AB12" s="5">
        <f t="shared" si="1"/>
        <v>17</v>
      </c>
      <c r="AC12" s="40">
        <f t="shared" si="2"/>
        <v>3</v>
      </c>
    </row>
    <row r="13" spans="1:29" ht="15" customHeight="1">
      <c r="A13" s="7" t="s">
        <v>187</v>
      </c>
      <c r="B13" s="26">
        <v>1984</v>
      </c>
      <c r="C13" s="61">
        <v>1.9</v>
      </c>
      <c r="D13" s="58" t="s">
        <v>188</v>
      </c>
      <c r="E13" s="43"/>
      <c r="F13" s="28"/>
      <c r="G13" s="28"/>
      <c r="H13" s="28"/>
      <c r="I13" s="12"/>
      <c r="J13" s="12"/>
      <c r="K13" s="12"/>
      <c r="L13" s="12"/>
      <c r="M13" s="12"/>
      <c r="N13" s="12"/>
      <c r="O13" s="44">
        <v>2</v>
      </c>
      <c r="P13" s="79"/>
      <c r="Q13" s="12"/>
      <c r="R13" s="12">
        <v>1</v>
      </c>
      <c r="S13" s="12">
        <v>2</v>
      </c>
      <c r="T13" s="12"/>
      <c r="U13" s="12">
        <v>5</v>
      </c>
      <c r="V13" s="12"/>
      <c r="W13" s="12">
        <v>0</v>
      </c>
      <c r="X13" s="12"/>
      <c r="Y13" s="12"/>
      <c r="Z13" s="12"/>
      <c r="AA13" s="39">
        <f t="shared" si="0"/>
        <v>10</v>
      </c>
      <c r="AB13" s="5">
        <f t="shared" si="1"/>
        <v>5</v>
      </c>
      <c r="AC13" s="40">
        <f t="shared" si="2"/>
        <v>2</v>
      </c>
    </row>
    <row r="14" spans="1:29" s="48" customFormat="1" ht="15" customHeight="1">
      <c r="A14" s="31" t="s">
        <v>6</v>
      </c>
      <c r="B14" s="60">
        <f>2004-(SUM(B2:B13)/COUNT(B2:B13))</f>
        <v>26.700000000000045</v>
      </c>
      <c r="C14" s="59">
        <f>SUM(C2:C13)/COUNT(C2:C13)</f>
        <v>1.904</v>
      </c>
      <c r="D14" s="31"/>
      <c r="E14" s="32">
        <f aca="true" t="shared" si="3" ref="E14:L14">SUM(E2:E13)</f>
        <v>88</v>
      </c>
      <c r="F14" s="32">
        <f t="shared" si="3"/>
        <v>79</v>
      </c>
      <c r="G14" s="32">
        <f t="shared" si="3"/>
        <v>79</v>
      </c>
      <c r="H14" s="32">
        <f t="shared" si="3"/>
        <v>101</v>
      </c>
      <c r="I14" s="32">
        <f t="shared" si="3"/>
        <v>79</v>
      </c>
      <c r="J14" s="32">
        <f t="shared" si="3"/>
        <v>73</v>
      </c>
      <c r="K14" s="32">
        <f t="shared" si="3"/>
        <v>98</v>
      </c>
      <c r="L14" s="32">
        <f t="shared" si="3"/>
        <v>69</v>
      </c>
      <c r="M14" s="32">
        <f aca="true" t="shared" si="4" ref="M14:S14">SUM(M2:M13)</f>
        <v>103</v>
      </c>
      <c r="N14" s="32">
        <f t="shared" si="4"/>
        <v>97</v>
      </c>
      <c r="O14" s="64">
        <f t="shared" si="4"/>
        <v>79</v>
      </c>
      <c r="P14" s="68">
        <f t="shared" si="4"/>
        <v>89</v>
      </c>
      <c r="Q14" s="32">
        <f t="shared" si="4"/>
        <v>96</v>
      </c>
      <c r="R14" s="32">
        <f t="shared" si="4"/>
        <v>90</v>
      </c>
      <c r="S14" s="32">
        <f t="shared" si="4"/>
        <v>81</v>
      </c>
      <c r="T14" s="32">
        <f>SUM(T2:T13)-2</f>
        <v>73</v>
      </c>
      <c r="U14" s="32">
        <f>SUM(U2:U13)-1</f>
        <v>85</v>
      </c>
      <c r="V14" s="32">
        <f>SUM(V2:V13)</f>
        <v>76</v>
      </c>
      <c r="W14" s="32">
        <f>SUM(W2:W13)</f>
        <v>69</v>
      </c>
      <c r="X14" s="32">
        <f>SUM(X2:X13)</f>
        <v>71</v>
      </c>
      <c r="Y14" s="32">
        <f>SUM(Y2:Y13)-1</f>
        <v>95</v>
      </c>
      <c r="Z14" s="32">
        <f>SUM(Z2:Z13)</f>
        <v>78</v>
      </c>
      <c r="AA14" s="47">
        <f t="shared" si="0"/>
        <v>1848</v>
      </c>
      <c r="AB14" s="47"/>
      <c r="AC14" s="19">
        <f t="shared" si="2"/>
        <v>84</v>
      </c>
    </row>
    <row r="15" spans="1:29" ht="12.75">
      <c r="A15" s="35" t="s">
        <v>7</v>
      </c>
      <c r="B15" s="20"/>
      <c r="C15" s="20"/>
      <c r="D15" s="20"/>
      <c r="E15" s="20">
        <v>96</v>
      </c>
      <c r="F15" s="20">
        <v>63</v>
      </c>
      <c r="G15" s="20">
        <v>68</v>
      </c>
      <c r="H15" s="20">
        <v>84</v>
      </c>
      <c r="I15" s="20">
        <v>72</v>
      </c>
      <c r="J15" s="20">
        <v>63</v>
      </c>
      <c r="K15" s="20">
        <v>90</v>
      </c>
      <c r="L15" s="20">
        <v>99</v>
      </c>
      <c r="M15" s="20">
        <v>85</v>
      </c>
      <c r="N15" s="20">
        <v>60</v>
      </c>
      <c r="O15" s="65">
        <v>81</v>
      </c>
      <c r="P15" s="69">
        <v>111</v>
      </c>
      <c r="Q15" s="20">
        <v>90</v>
      </c>
      <c r="R15" s="20">
        <v>73</v>
      </c>
      <c r="S15" s="20">
        <v>63</v>
      </c>
      <c r="T15" s="20">
        <v>78</v>
      </c>
      <c r="U15" s="20">
        <v>65</v>
      </c>
      <c r="V15" s="20">
        <v>80</v>
      </c>
      <c r="W15" s="20">
        <v>81</v>
      </c>
      <c r="X15" s="20">
        <v>73</v>
      </c>
      <c r="Y15" s="20">
        <v>73</v>
      </c>
      <c r="Z15" s="20">
        <v>80</v>
      </c>
      <c r="AA15" s="18">
        <f t="shared" si="0"/>
        <v>1728</v>
      </c>
      <c r="AB15" s="18"/>
      <c r="AC15" s="19">
        <f t="shared" si="2"/>
        <v>78.54545454545455</v>
      </c>
    </row>
    <row r="16" spans="1:29" ht="12.75">
      <c r="A16" s="35" t="s">
        <v>8</v>
      </c>
      <c r="B16" s="20"/>
      <c r="C16" s="20"/>
      <c r="D16" s="20"/>
      <c r="E16" s="21">
        <f aca="true" t="shared" si="5" ref="E16:Z16">E14-E15</f>
        <v>-8</v>
      </c>
      <c r="F16" s="22">
        <f t="shared" si="5"/>
        <v>16</v>
      </c>
      <c r="G16" s="22">
        <f t="shared" si="5"/>
        <v>11</v>
      </c>
      <c r="H16" s="22">
        <f t="shared" si="5"/>
        <v>17</v>
      </c>
      <c r="I16" s="22">
        <f t="shared" si="5"/>
        <v>7</v>
      </c>
      <c r="J16" s="22">
        <f t="shared" si="5"/>
        <v>10</v>
      </c>
      <c r="K16" s="22">
        <f t="shared" si="5"/>
        <v>8</v>
      </c>
      <c r="L16" s="21">
        <f t="shared" si="5"/>
        <v>-30</v>
      </c>
      <c r="M16" s="22">
        <f t="shared" si="5"/>
        <v>18</v>
      </c>
      <c r="N16" s="22">
        <f t="shared" si="5"/>
        <v>37</v>
      </c>
      <c r="O16" s="100">
        <f t="shared" si="5"/>
        <v>-2</v>
      </c>
      <c r="P16" s="70">
        <f t="shared" si="5"/>
        <v>-22</v>
      </c>
      <c r="Q16" s="22">
        <f t="shared" si="5"/>
        <v>6</v>
      </c>
      <c r="R16" s="22">
        <f t="shared" si="5"/>
        <v>17</v>
      </c>
      <c r="S16" s="22">
        <f t="shared" si="5"/>
        <v>18</v>
      </c>
      <c r="T16" s="21">
        <f t="shared" si="5"/>
        <v>-5</v>
      </c>
      <c r="U16" s="22">
        <f t="shared" si="5"/>
        <v>20</v>
      </c>
      <c r="V16" s="21">
        <f t="shared" si="5"/>
        <v>-4</v>
      </c>
      <c r="W16" s="21">
        <f t="shared" si="5"/>
        <v>-12</v>
      </c>
      <c r="X16" s="21">
        <f t="shared" si="5"/>
        <v>-2</v>
      </c>
      <c r="Y16" s="22">
        <f t="shared" si="5"/>
        <v>22</v>
      </c>
      <c r="Z16" s="21">
        <f t="shared" si="5"/>
        <v>-2</v>
      </c>
      <c r="AA16" s="36">
        <f t="shared" si="0"/>
        <v>120</v>
      </c>
      <c r="AB16" s="23"/>
      <c r="AC16" s="37">
        <f t="shared" si="2"/>
        <v>5.454545454545454</v>
      </c>
    </row>
  </sheetData>
  <printOptions/>
  <pageMargins left="0.2" right="0.2362204724409449" top="0.6692913385826772" bottom="0.984251968503937" header="0.5118110236220472" footer="0.5118110236220472"/>
  <pageSetup fitToHeight="1" fitToWidth="1" horizontalDpi="600" verticalDpi="600" orientation="landscape" paperSize="9" scale="91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C16"/>
  <sheetViews>
    <sheetView workbookViewId="0" topLeftCell="A1">
      <pane xSplit="4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7.140625" style="0" bestFit="1" customWidth="1"/>
    <col min="2" max="4" width="4.8515625" style="0" bestFit="1" customWidth="1"/>
    <col min="5" max="5" width="4.140625" style="0" customWidth="1"/>
    <col min="6" max="6" width="5.140625" style="0" customWidth="1"/>
    <col min="7" max="7" width="4.7109375" style="0" customWidth="1"/>
    <col min="8" max="8" width="5.28125" style="0" customWidth="1"/>
    <col min="9" max="9" width="4.421875" style="0" bestFit="1" customWidth="1"/>
    <col min="10" max="10" width="5.140625" style="0" bestFit="1" customWidth="1"/>
    <col min="11" max="11" width="5.140625" style="0" customWidth="1"/>
    <col min="12" max="12" width="4.00390625" style="0" customWidth="1"/>
    <col min="13" max="13" width="3.8515625" style="0" customWidth="1"/>
    <col min="14" max="14" width="5.140625" style="0" customWidth="1"/>
    <col min="15" max="15" width="4.28125" style="0" customWidth="1"/>
    <col min="16" max="16" width="5.140625" style="0" customWidth="1"/>
    <col min="17" max="17" width="4.7109375" style="0" customWidth="1"/>
    <col min="18" max="18" width="5.140625" style="0" customWidth="1"/>
    <col min="19" max="19" width="5.28125" style="0" customWidth="1"/>
    <col min="20" max="20" width="5.140625" style="0" customWidth="1"/>
    <col min="21" max="21" width="4.8515625" style="0" customWidth="1"/>
    <col min="22" max="22" width="5.28125" style="0" customWidth="1"/>
    <col min="23" max="24" width="5.140625" style="0" customWidth="1"/>
    <col min="25" max="25" width="3.57421875" style="0" bestFit="1" customWidth="1"/>
    <col min="26" max="26" width="5.140625" style="0" customWidth="1"/>
    <col min="27" max="27" width="6.00390625" style="0" customWidth="1"/>
    <col min="28" max="28" width="3.28125" style="0" bestFit="1" customWidth="1"/>
    <col min="29" max="29" width="7.421875" style="0" customWidth="1"/>
  </cols>
  <sheetData>
    <row r="1" spans="1:29" ht="42.75" customHeight="1">
      <c r="A1" s="1" t="s">
        <v>9</v>
      </c>
      <c r="B1" s="1" t="s">
        <v>1</v>
      </c>
      <c r="C1" s="1" t="s">
        <v>2</v>
      </c>
      <c r="D1" s="2" t="s">
        <v>3</v>
      </c>
      <c r="E1" s="25" t="s">
        <v>91</v>
      </c>
      <c r="F1" s="25" t="s">
        <v>103</v>
      </c>
      <c r="G1" s="25" t="s">
        <v>71</v>
      </c>
      <c r="H1" s="25" t="s">
        <v>15</v>
      </c>
      <c r="I1" s="25" t="s">
        <v>101</v>
      </c>
      <c r="J1" s="25" t="s">
        <v>102</v>
      </c>
      <c r="K1" s="25" t="s">
        <v>134</v>
      </c>
      <c r="L1" s="25" t="s">
        <v>100</v>
      </c>
      <c r="M1" s="25" t="s">
        <v>17</v>
      </c>
      <c r="N1" s="25" t="s">
        <v>122</v>
      </c>
      <c r="O1" s="63" t="s">
        <v>65</v>
      </c>
      <c r="P1" s="66" t="s">
        <v>11</v>
      </c>
      <c r="Q1" s="25" t="s">
        <v>121</v>
      </c>
      <c r="R1" s="25" t="s">
        <v>144</v>
      </c>
      <c r="S1" s="25" t="s">
        <v>18</v>
      </c>
      <c r="T1" s="25" t="s">
        <v>107</v>
      </c>
      <c r="U1" s="25" t="s">
        <v>99</v>
      </c>
      <c r="V1" s="25" t="s">
        <v>104</v>
      </c>
      <c r="W1" s="25" t="s">
        <v>82</v>
      </c>
      <c r="X1" s="25" t="s">
        <v>14</v>
      </c>
      <c r="Y1" s="25" t="s">
        <v>106</v>
      </c>
      <c r="Z1" s="63" t="s">
        <v>78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34</v>
      </c>
      <c r="B2" s="26">
        <v>1980</v>
      </c>
      <c r="C2" s="26">
        <v>1.85</v>
      </c>
      <c r="D2" s="27">
        <v>3</v>
      </c>
      <c r="E2" s="28">
        <v>16</v>
      </c>
      <c r="F2" s="28">
        <v>27</v>
      </c>
      <c r="G2" s="28">
        <v>24</v>
      </c>
      <c r="H2" s="28">
        <v>24</v>
      </c>
      <c r="I2" s="28">
        <v>24</v>
      </c>
      <c r="J2" s="28">
        <v>19</v>
      </c>
      <c r="K2" s="28">
        <v>13</v>
      </c>
      <c r="L2" s="28">
        <v>18</v>
      </c>
      <c r="M2" s="28">
        <v>21</v>
      </c>
      <c r="N2" s="28">
        <v>15</v>
      </c>
      <c r="O2" s="29">
        <v>17</v>
      </c>
      <c r="P2" s="67">
        <v>21</v>
      </c>
      <c r="Q2" s="28" t="s">
        <v>149</v>
      </c>
      <c r="R2" s="28">
        <v>17</v>
      </c>
      <c r="S2" s="28">
        <v>21</v>
      </c>
      <c r="T2" s="28">
        <v>27</v>
      </c>
      <c r="U2" s="28">
        <v>20</v>
      </c>
      <c r="V2" s="28"/>
      <c r="W2" s="28"/>
      <c r="X2" s="28">
        <v>12</v>
      </c>
      <c r="Y2" s="28">
        <v>10</v>
      </c>
      <c r="Z2" s="28">
        <v>19</v>
      </c>
      <c r="AA2" s="13">
        <f aca="true" t="shared" si="0" ref="AA2:AA16">SUM(E2:Z2)</f>
        <v>365</v>
      </c>
      <c r="AB2" s="5">
        <f aca="true" t="shared" si="1" ref="AB2:AB13">COUNT(E2:Z2)</f>
        <v>19</v>
      </c>
      <c r="AC2" s="14">
        <f aca="true" t="shared" si="2" ref="AC2:AC16">AA2/COUNT(E2:Z2)</f>
        <v>19.210526315789473</v>
      </c>
    </row>
    <row r="3" spans="1:29" ht="15" customHeight="1">
      <c r="A3" s="7" t="s">
        <v>39</v>
      </c>
      <c r="B3" s="26">
        <v>1978</v>
      </c>
      <c r="C3" s="26">
        <v>1.95</v>
      </c>
      <c r="D3" s="27">
        <v>5</v>
      </c>
      <c r="E3" s="28">
        <v>24</v>
      </c>
      <c r="F3" s="28">
        <v>11</v>
      </c>
      <c r="G3" s="28">
        <v>9</v>
      </c>
      <c r="H3" s="28">
        <v>16</v>
      </c>
      <c r="I3" s="28">
        <v>26</v>
      </c>
      <c r="J3" s="28">
        <v>20</v>
      </c>
      <c r="K3" s="28">
        <v>8</v>
      </c>
      <c r="L3" s="28">
        <v>17</v>
      </c>
      <c r="M3" s="28" t="s">
        <v>12</v>
      </c>
      <c r="N3" s="28">
        <v>29</v>
      </c>
      <c r="O3" s="29">
        <v>23</v>
      </c>
      <c r="P3" s="67">
        <v>28</v>
      </c>
      <c r="Q3" s="28">
        <v>8</v>
      </c>
      <c r="R3" s="28">
        <v>15</v>
      </c>
      <c r="S3" s="28">
        <v>16</v>
      </c>
      <c r="T3" s="28">
        <v>21</v>
      </c>
      <c r="U3" s="28">
        <v>13</v>
      </c>
      <c r="V3" s="28">
        <v>21</v>
      </c>
      <c r="W3" s="28">
        <v>22</v>
      </c>
      <c r="X3" s="28">
        <v>24</v>
      </c>
      <c r="Y3" s="28">
        <v>9</v>
      </c>
      <c r="Z3" s="28">
        <v>17</v>
      </c>
      <c r="AA3" s="13">
        <f t="shared" si="0"/>
        <v>377</v>
      </c>
      <c r="AB3" s="5">
        <f t="shared" si="1"/>
        <v>21</v>
      </c>
      <c r="AC3" s="14">
        <f t="shared" si="2"/>
        <v>17.952380952380953</v>
      </c>
    </row>
    <row r="4" spans="1:29" ht="15" customHeight="1">
      <c r="A4" s="7" t="s">
        <v>38</v>
      </c>
      <c r="B4" s="26">
        <v>1981</v>
      </c>
      <c r="C4" s="26">
        <v>1.86</v>
      </c>
      <c r="D4" s="27">
        <v>2</v>
      </c>
      <c r="E4" s="28">
        <v>13</v>
      </c>
      <c r="F4" s="28">
        <v>19</v>
      </c>
      <c r="G4" s="28">
        <v>7</v>
      </c>
      <c r="H4" s="28">
        <v>15</v>
      </c>
      <c r="I4" s="28">
        <v>15</v>
      </c>
      <c r="J4" s="28">
        <v>12</v>
      </c>
      <c r="K4" s="28">
        <v>12</v>
      </c>
      <c r="L4" s="28">
        <v>23</v>
      </c>
      <c r="M4" s="28">
        <v>6</v>
      </c>
      <c r="N4" s="28">
        <v>17</v>
      </c>
      <c r="O4" s="29">
        <v>0</v>
      </c>
      <c r="P4" s="67">
        <v>23</v>
      </c>
      <c r="Q4" s="28">
        <v>17</v>
      </c>
      <c r="R4" s="28">
        <v>10</v>
      </c>
      <c r="S4" s="28">
        <v>16</v>
      </c>
      <c r="T4" s="28">
        <v>13</v>
      </c>
      <c r="U4" s="28">
        <v>16</v>
      </c>
      <c r="V4" s="28">
        <v>14</v>
      </c>
      <c r="W4" s="29">
        <v>13</v>
      </c>
      <c r="X4" s="29">
        <v>9</v>
      </c>
      <c r="Y4" s="29">
        <v>5</v>
      </c>
      <c r="Z4" s="28">
        <v>25</v>
      </c>
      <c r="AA4" s="13">
        <f t="shared" si="0"/>
        <v>300</v>
      </c>
      <c r="AB4" s="5">
        <f t="shared" si="1"/>
        <v>22</v>
      </c>
      <c r="AC4" s="14">
        <f t="shared" si="2"/>
        <v>13.636363636363637</v>
      </c>
    </row>
    <row r="5" spans="1:29" ht="15" customHeight="1">
      <c r="A5" s="7" t="s">
        <v>92</v>
      </c>
      <c r="B5" s="26">
        <v>1980</v>
      </c>
      <c r="C5" s="61">
        <v>1.9</v>
      </c>
      <c r="D5" s="27"/>
      <c r="E5" s="28">
        <v>24</v>
      </c>
      <c r="F5" s="28">
        <v>5</v>
      </c>
      <c r="G5" s="28">
        <v>2</v>
      </c>
      <c r="H5" s="28">
        <v>9</v>
      </c>
      <c r="I5" s="28">
        <v>2</v>
      </c>
      <c r="J5" s="28">
        <v>7</v>
      </c>
      <c r="K5" s="28">
        <v>8</v>
      </c>
      <c r="L5" s="28">
        <v>8</v>
      </c>
      <c r="M5" s="28">
        <v>11</v>
      </c>
      <c r="N5" s="28">
        <v>0</v>
      </c>
      <c r="O5" s="29">
        <v>13</v>
      </c>
      <c r="P5" s="67">
        <v>9</v>
      </c>
      <c r="Q5" s="28">
        <v>11</v>
      </c>
      <c r="R5" s="28">
        <v>4</v>
      </c>
      <c r="S5" s="28">
        <v>0</v>
      </c>
      <c r="T5" s="28">
        <v>2</v>
      </c>
      <c r="U5" s="28">
        <v>19</v>
      </c>
      <c r="V5" s="28">
        <v>15</v>
      </c>
      <c r="W5" s="29">
        <v>13</v>
      </c>
      <c r="X5" s="29">
        <v>7</v>
      </c>
      <c r="Y5" s="29">
        <v>28</v>
      </c>
      <c r="Z5" s="28">
        <v>0</v>
      </c>
      <c r="AA5" s="13">
        <f t="shared" si="0"/>
        <v>197</v>
      </c>
      <c r="AB5" s="5">
        <f t="shared" si="1"/>
        <v>22</v>
      </c>
      <c r="AC5" s="14">
        <f t="shared" si="2"/>
        <v>8.954545454545455</v>
      </c>
    </row>
    <row r="6" spans="1:29" ht="15" customHeight="1">
      <c r="A6" s="7" t="s">
        <v>197</v>
      </c>
      <c r="B6" s="26">
        <v>1980</v>
      </c>
      <c r="C6" s="26">
        <v>1.83</v>
      </c>
      <c r="D6" s="27">
        <v>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67"/>
      <c r="Q6" s="28"/>
      <c r="R6" s="28"/>
      <c r="S6" s="28"/>
      <c r="T6" s="28"/>
      <c r="U6" s="28"/>
      <c r="V6" s="28">
        <v>3</v>
      </c>
      <c r="W6" s="29">
        <v>11</v>
      </c>
      <c r="X6" s="29"/>
      <c r="Y6" s="29"/>
      <c r="Z6" s="28">
        <v>9</v>
      </c>
      <c r="AA6" s="13">
        <f t="shared" si="0"/>
        <v>23</v>
      </c>
      <c r="AB6" s="5">
        <f t="shared" si="1"/>
        <v>3</v>
      </c>
      <c r="AC6" s="14">
        <f t="shared" si="2"/>
        <v>7.666666666666667</v>
      </c>
    </row>
    <row r="7" spans="1:29" ht="15" customHeight="1">
      <c r="A7" s="7" t="s">
        <v>37</v>
      </c>
      <c r="B7" s="26">
        <v>1982</v>
      </c>
      <c r="C7" s="61">
        <v>1.8</v>
      </c>
      <c r="D7" s="27">
        <v>1</v>
      </c>
      <c r="E7" s="28">
        <v>2</v>
      </c>
      <c r="F7" s="28">
        <v>9</v>
      </c>
      <c r="G7" s="28">
        <v>4</v>
      </c>
      <c r="H7" s="28">
        <v>5</v>
      </c>
      <c r="I7" s="28">
        <v>7</v>
      </c>
      <c r="J7" s="28">
        <v>15</v>
      </c>
      <c r="K7" s="28">
        <v>3</v>
      </c>
      <c r="L7" s="28">
        <v>6</v>
      </c>
      <c r="M7" s="28">
        <v>4</v>
      </c>
      <c r="N7" s="28">
        <v>9</v>
      </c>
      <c r="O7" s="29">
        <v>5</v>
      </c>
      <c r="P7" s="67">
        <v>9</v>
      </c>
      <c r="Q7" s="28">
        <v>12</v>
      </c>
      <c r="R7" s="28">
        <v>15</v>
      </c>
      <c r="S7" s="28">
        <v>12</v>
      </c>
      <c r="T7" s="28">
        <v>7</v>
      </c>
      <c r="U7" s="28">
        <v>7</v>
      </c>
      <c r="V7" s="28">
        <v>4</v>
      </c>
      <c r="W7" s="29"/>
      <c r="X7" s="29"/>
      <c r="Y7" s="29"/>
      <c r="Z7" s="28"/>
      <c r="AA7" s="13">
        <f t="shared" si="0"/>
        <v>135</v>
      </c>
      <c r="AB7" s="5">
        <f t="shared" si="1"/>
        <v>18</v>
      </c>
      <c r="AC7" s="14">
        <f t="shared" si="2"/>
        <v>7.5</v>
      </c>
    </row>
    <row r="8" spans="1:29" ht="15" customHeight="1">
      <c r="A8" s="7" t="s">
        <v>93</v>
      </c>
      <c r="B8" s="26">
        <v>1977</v>
      </c>
      <c r="C8" s="26">
        <v>1.93</v>
      </c>
      <c r="D8" s="27">
        <v>5</v>
      </c>
      <c r="E8" s="28">
        <v>6</v>
      </c>
      <c r="F8" s="28">
        <v>5</v>
      </c>
      <c r="G8" s="28">
        <v>6</v>
      </c>
      <c r="H8" s="28">
        <v>6</v>
      </c>
      <c r="I8" s="28">
        <v>1</v>
      </c>
      <c r="J8" s="28">
        <v>6</v>
      </c>
      <c r="K8" s="28">
        <v>19</v>
      </c>
      <c r="L8" s="28">
        <v>5</v>
      </c>
      <c r="M8" s="28">
        <v>10</v>
      </c>
      <c r="N8" s="28"/>
      <c r="O8" s="29">
        <v>3</v>
      </c>
      <c r="P8" s="67">
        <v>12</v>
      </c>
      <c r="Q8" s="28">
        <v>14</v>
      </c>
      <c r="R8" s="28">
        <v>3</v>
      </c>
      <c r="S8" s="28">
        <v>5</v>
      </c>
      <c r="T8" s="28">
        <v>6</v>
      </c>
      <c r="U8" s="28">
        <v>6</v>
      </c>
      <c r="V8" s="28">
        <v>5</v>
      </c>
      <c r="W8" s="29">
        <v>4</v>
      </c>
      <c r="X8" s="29">
        <v>10</v>
      </c>
      <c r="Y8" s="29">
        <v>10</v>
      </c>
      <c r="Z8" s="28">
        <v>9</v>
      </c>
      <c r="AA8" s="13">
        <f t="shared" si="0"/>
        <v>151</v>
      </c>
      <c r="AB8" s="5">
        <f t="shared" si="1"/>
        <v>21</v>
      </c>
      <c r="AC8" s="14">
        <f t="shared" si="2"/>
        <v>7.190476190476191</v>
      </c>
    </row>
    <row r="9" spans="1:29" ht="15" customHeight="1">
      <c r="A9" s="7" t="s">
        <v>36</v>
      </c>
      <c r="B9" s="26">
        <v>1981</v>
      </c>
      <c r="C9" s="26">
        <v>1.96</v>
      </c>
      <c r="D9" s="27">
        <v>5</v>
      </c>
      <c r="E9" s="28">
        <v>4</v>
      </c>
      <c r="F9" s="28">
        <v>9</v>
      </c>
      <c r="G9" s="28">
        <v>13</v>
      </c>
      <c r="H9" s="28"/>
      <c r="I9" s="28">
        <v>4</v>
      </c>
      <c r="J9" s="28">
        <v>0</v>
      </c>
      <c r="K9" s="28">
        <v>7</v>
      </c>
      <c r="L9" s="28">
        <v>6</v>
      </c>
      <c r="M9" s="28">
        <v>10</v>
      </c>
      <c r="N9" s="28">
        <v>7</v>
      </c>
      <c r="O9" s="29">
        <v>6</v>
      </c>
      <c r="P9" s="67">
        <v>4</v>
      </c>
      <c r="Q9" s="28">
        <v>11</v>
      </c>
      <c r="R9" s="28">
        <v>2</v>
      </c>
      <c r="S9" s="28">
        <v>9</v>
      </c>
      <c r="T9" s="28">
        <v>12</v>
      </c>
      <c r="U9" s="28">
        <v>7</v>
      </c>
      <c r="V9" s="28">
        <v>4</v>
      </c>
      <c r="W9" s="29">
        <v>4</v>
      </c>
      <c r="X9" s="29">
        <v>15</v>
      </c>
      <c r="Y9" s="29">
        <v>2</v>
      </c>
      <c r="Z9" s="28">
        <v>9</v>
      </c>
      <c r="AA9" s="13">
        <f t="shared" si="0"/>
        <v>145</v>
      </c>
      <c r="AB9" s="5">
        <f t="shared" si="1"/>
        <v>21</v>
      </c>
      <c r="AC9" s="14">
        <f t="shared" si="2"/>
        <v>6.904761904761905</v>
      </c>
    </row>
    <row r="10" spans="1:29" ht="15" customHeight="1">
      <c r="A10" s="7" t="s">
        <v>35</v>
      </c>
      <c r="B10" s="26">
        <v>1979</v>
      </c>
      <c r="C10" s="61">
        <v>1.8</v>
      </c>
      <c r="D10" s="27">
        <v>1</v>
      </c>
      <c r="E10" s="28">
        <v>7</v>
      </c>
      <c r="F10" s="28">
        <v>0</v>
      </c>
      <c r="G10" s="28">
        <v>0</v>
      </c>
      <c r="H10" s="28">
        <v>2</v>
      </c>
      <c r="I10" s="28">
        <v>7</v>
      </c>
      <c r="J10" s="28">
        <v>5</v>
      </c>
      <c r="K10" s="28">
        <v>0</v>
      </c>
      <c r="L10" s="28">
        <v>4</v>
      </c>
      <c r="M10" s="28">
        <v>0</v>
      </c>
      <c r="N10" s="28">
        <v>4</v>
      </c>
      <c r="O10" s="29">
        <v>0</v>
      </c>
      <c r="P10" s="67">
        <v>5</v>
      </c>
      <c r="Q10" s="28">
        <v>14</v>
      </c>
      <c r="R10" s="28">
        <v>13</v>
      </c>
      <c r="S10" s="28">
        <v>5</v>
      </c>
      <c r="T10" s="28">
        <v>1</v>
      </c>
      <c r="U10" s="28">
        <v>14</v>
      </c>
      <c r="V10" s="28">
        <v>11</v>
      </c>
      <c r="W10" s="29">
        <v>6</v>
      </c>
      <c r="X10" s="29">
        <v>5</v>
      </c>
      <c r="Y10" s="29">
        <v>13</v>
      </c>
      <c r="Z10" s="28">
        <v>4</v>
      </c>
      <c r="AA10" s="13">
        <f t="shared" si="0"/>
        <v>120</v>
      </c>
      <c r="AB10" s="5">
        <f t="shared" si="1"/>
        <v>22</v>
      </c>
      <c r="AC10" s="14">
        <f t="shared" si="2"/>
        <v>5.454545454545454</v>
      </c>
    </row>
    <row r="11" spans="1:29" ht="15" customHeight="1">
      <c r="A11" s="7" t="s">
        <v>128</v>
      </c>
      <c r="B11" s="26">
        <v>1985</v>
      </c>
      <c r="C11" s="26">
        <v>1.93</v>
      </c>
      <c r="D11" s="27">
        <v>5</v>
      </c>
      <c r="E11" s="28"/>
      <c r="F11" s="28">
        <v>7</v>
      </c>
      <c r="G11" s="28">
        <v>0</v>
      </c>
      <c r="H11" s="28">
        <v>5</v>
      </c>
      <c r="I11" s="28">
        <v>3</v>
      </c>
      <c r="J11" s="28"/>
      <c r="K11" s="28">
        <v>7</v>
      </c>
      <c r="L11" s="28">
        <v>1</v>
      </c>
      <c r="M11" s="28">
        <v>12</v>
      </c>
      <c r="N11" s="28">
        <v>1</v>
      </c>
      <c r="O11" s="29">
        <v>0</v>
      </c>
      <c r="P11" s="67">
        <v>0</v>
      </c>
      <c r="Q11" s="28">
        <v>7</v>
      </c>
      <c r="R11" s="28">
        <v>1</v>
      </c>
      <c r="S11" s="28">
        <v>0</v>
      </c>
      <c r="T11" s="28"/>
      <c r="U11" s="28">
        <v>4</v>
      </c>
      <c r="V11" s="28">
        <v>2</v>
      </c>
      <c r="W11" s="29">
        <v>5</v>
      </c>
      <c r="X11" s="29"/>
      <c r="Y11" s="29"/>
      <c r="Z11" s="28">
        <v>2</v>
      </c>
      <c r="AA11" s="13">
        <f t="shared" si="0"/>
        <v>57</v>
      </c>
      <c r="AB11" s="5">
        <f t="shared" si="1"/>
        <v>17</v>
      </c>
      <c r="AC11" s="14">
        <f t="shared" si="2"/>
        <v>3.3529411764705883</v>
      </c>
    </row>
    <row r="12" spans="1:29" ht="15" customHeight="1">
      <c r="A12" s="7" t="s">
        <v>127</v>
      </c>
      <c r="B12" s="26">
        <v>1986</v>
      </c>
      <c r="C12" s="26"/>
      <c r="D12" s="27"/>
      <c r="E12" s="28"/>
      <c r="F12" s="28"/>
      <c r="G12" s="28">
        <v>0</v>
      </c>
      <c r="H12" s="28">
        <v>4</v>
      </c>
      <c r="I12" s="28"/>
      <c r="J12" s="28"/>
      <c r="K12" s="28"/>
      <c r="L12" s="28">
        <v>0</v>
      </c>
      <c r="M12" s="28"/>
      <c r="N12" s="28"/>
      <c r="O12" s="29"/>
      <c r="P12" s="67"/>
      <c r="Q12" s="28"/>
      <c r="R12" s="28">
        <v>3</v>
      </c>
      <c r="S12" s="28"/>
      <c r="T12" s="28"/>
      <c r="U12" s="28"/>
      <c r="V12" s="28"/>
      <c r="W12" s="29"/>
      <c r="X12" s="29"/>
      <c r="Y12" s="29"/>
      <c r="Z12" s="28"/>
      <c r="AA12" s="13">
        <f t="shared" si="0"/>
        <v>7</v>
      </c>
      <c r="AB12" s="5">
        <f t="shared" si="1"/>
        <v>4</v>
      </c>
      <c r="AC12" s="14">
        <f t="shared" si="2"/>
        <v>1.75</v>
      </c>
    </row>
    <row r="13" spans="1:29" ht="15" customHeight="1">
      <c r="A13" s="7" t="s">
        <v>168</v>
      </c>
      <c r="B13" s="26">
        <v>1986</v>
      </c>
      <c r="C13" s="61"/>
      <c r="D13" s="27"/>
      <c r="E13" s="28"/>
      <c r="F13" s="28">
        <v>0</v>
      </c>
      <c r="G13" s="28"/>
      <c r="H13" s="28">
        <v>0</v>
      </c>
      <c r="I13" s="28"/>
      <c r="J13" s="28"/>
      <c r="K13" s="28">
        <v>0</v>
      </c>
      <c r="L13" s="28"/>
      <c r="M13" s="28">
        <v>0</v>
      </c>
      <c r="N13" s="28"/>
      <c r="O13" s="29"/>
      <c r="P13" s="67">
        <v>0</v>
      </c>
      <c r="Q13" s="28"/>
      <c r="R13" s="28"/>
      <c r="S13" s="28">
        <v>0</v>
      </c>
      <c r="T13" s="28"/>
      <c r="U13" s="28">
        <v>0</v>
      </c>
      <c r="V13" s="28"/>
      <c r="W13" s="29">
        <v>0</v>
      </c>
      <c r="X13" s="29">
        <v>4</v>
      </c>
      <c r="Y13" s="29"/>
      <c r="Z13" s="28">
        <v>0</v>
      </c>
      <c r="AA13" s="13">
        <f t="shared" si="0"/>
        <v>4</v>
      </c>
      <c r="AB13" s="5">
        <f t="shared" si="1"/>
        <v>10</v>
      </c>
      <c r="AC13" s="14">
        <f t="shared" si="2"/>
        <v>0.4</v>
      </c>
    </row>
    <row r="14" spans="1:29" s="33" customFormat="1" ht="15" customHeight="1">
      <c r="A14" s="30" t="s">
        <v>6</v>
      </c>
      <c r="B14" s="60">
        <f>2004-(SUM(B1:B13)/COUNT(B1:B13))</f>
        <v>22.75</v>
      </c>
      <c r="C14" s="59">
        <f>SUM(C1:C13)/COUNT(C1:C13)</f>
        <v>1.8810000000000002</v>
      </c>
      <c r="D14" s="31"/>
      <c r="E14" s="32">
        <f aca="true" t="shared" si="3" ref="E14:Z14">SUM(E2:E13)</f>
        <v>96</v>
      </c>
      <c r="F14" s="32">
        <f t="shared" si="3"/>
        <v>92</v>
      </c>
      <c r="G14" s="32">
        <f t="shared" si="3"/>
        <v>65</v>
      </c>
      <c r="H14" s="32">
        <f t="shared" si="3"/>
        <v>86</v>
      </c>
      <c r="I14" s="32">
        <f t="shared" si="3"/>
        <v>89</v>
      </c>
      <c r="J14" s="32">
        <f t="shared" si="3"/>
        <v>84</v>
      </c>
      <c r="K14" s="32">
        <f t="shared" si="3"/>
        <v>77</v>
      </c>
      <c r="L14" s="32">
        <f t="shared" si="3"/>
        <v>88</v>
      </c>
      <c r="M14" s="32">
        <f t="shared" si="3"/>
        <v>74</v>
      </c>
      <c r="N14" s="32">
        <f t="shared" si="3"/>
        <v>82</v>
      </c>
      <c r="O14" s="32">
        <f t="shared" si="3"/>
        <v>67</v>
      </c>
      <c r="P14" s="68">
        <f>SUM(P2:P13)</f>
        <v>111</v>
      </c>
      <c r="Q14" s="32">
        <f t="shared" si="3"/>
        <v>94</v>
      </c>
      <c r="R14" s="32">
        <f t="shared" si="3"/>
        <v>83</v>
      </c>
      <c r="S14" s="32">
        <f t="shared" si="3"/>
        <v>84</v>
      </c>
      <c r="T14" s="32">
        <f t="shared" si="3"/>
        <v>89</v>
      </c>
      <c r="U14" s="32">
        <f t="shared" si="3"/>
        <v>106</v>
      </c>
      <c r="V14" s="32">
        <f>SUM(V2:V13)+2</f>
        <v>81</v>
      </c>
      <c r="W14" s="32">
        <f t="shared" si="3"/>
        <v>78</v>
      </c>
      <c r="X14" s="32">
        <f t="shared" si="3"/>
        <v>86</v>
      </c>
      <c r="Y14" s="32">
        <f t="shared" si="3"/>
        <v>77</v>
      </c>
      <c r="Z14" s="32">
        <f t="shared" si="3"/>
        <v>94</v>
      </c>
      <c r="AA14" s="32">
        <f t="shared" si="0"/>
        <v>1883</v>
      </c>
      <c r="AB14" s="32"/>
      <c r="AC14" s="19">
        <f t="shared" si="2"/>
        <v>85.5909090909091</v>
      </c>
    </row>
    <row r="15" spans="1:29" ht="12.75">
      <c r="A15" s="34" t="s">
        <v>7</v>
      </c>
      <c r="B15" s="35"/>
      <c r="C15" s="35"/>
      <c r="D15" s="35"/>
      <c r="E15" s="20">
        <v>88</v>
      </c>
      <c r="F15" s="20">
        <v>66</v>
      </c>
      <c r="G15" s="20">
        <v>71</v>
      </c>
      <c r="H15" s="20">
        <v>58</v>
      </c>
      <c r="I15" s="20">
        <v>80</v>
      </c>
      <c r="J15" s="20">
        <v>70</v>
      </c>
      <c r="K15" s="20">
        <v>59</v>
      </c>
      <c r="L15" s="20">
        <v>79</v>
      </c>
      <c r="M15" s="20">
        <v>62</v>
      </c>
      <c r="N15" s="20">
        <v>72</v>
      </c>
      <c r="O15" s="65">
        <v>71</v>
      </c>
      <c r="P15" s="69">
        <v>89</v>
      </c>
      <c r="Q15" s="20">
        <v>84</v>
      </c>
      <c r="R15" s="20">
        <v>58</v>
      </c>
      <c r="S15" s="20">
        <v>74</v>
      </c>
      <c r="T15" s="20">
        <v>98</v>
      </c>
      <c r="U15" s="20">
        <v>96</v>
      </c>
      <c r="V15" s="20">
        <v>62</v>
      </c>
      <c r="W15" s="20">
        <v>73</v>
      </c>
      <c r="X15" s="20">
        <v>52</v>
      </c>
      <c r="Y15" s="20">
        <v>94</v>
      </c>
      <c r="Z15" s="20">
        <v>65</v>
      </c>
      <c r="AA15" s="18">
        <f t="shared" si="0"/>
        <v>1621</v>
      </c>
      <c r="AB15" s="18"/>
      <c r="AC15" s="19">
        <f t="shared" si="2"/>
        <v>73.68181818181819</v>
      </c>
    </row>
    <row r="16" spans="1:29" ht="12.75">
      <c r="A16" s="34" t="s">
        <v>8</v>
      </c>
      <c r="B16" s="20"/>
      <c r="C16" s="20"/>
      <c r="D16" s="20"/>
      <c r="E16" s="21">
        <f aca="true" t="shared" si="4" ref="E16:Z16">E14-E15</f>
        <v>8</v>
      </c>
      <c r="F16" s="21">
        <f t="shared" si="4"/>
        <v>26</v>
      </c>
      <c r="G16" s="21">
        <f t="shared" si="4"/>
        <v>-6</v>
      </c>
      <c r="H16" s="21">
        <f t="shared" si="4"/>
        <v>28</v>
      </c>
      <c r="I16" s="21">
        <f t="shared" si="4"/>
        <v>9</v>
      </c>
      <c r="J16" s="21">
        <f t="shared" si="4"/>
        <v>14</v>
      </c>
      <c r="K16" s="21">
        <f t="shared" si="4"/>
        <v>18</v>
      </c>
      <c r="L16" s="21">
        <f t="shared" si="4"/>
        <v>9</v>
      </c>
      <c r="M16" s="21">
        <f t="shared" si="4"/>
        <v>12</v>
      </c>
      <c r="N16" s="21">
        <f t="shared" si="4"/>
        <v>10</v>
      </c>
      <c r="O16" s="21">
        <f t="shared" si="4"/>
        <v>-4</v>
      </c>
      <c r="P16" s="78">
        <f>P14-P15</f>
        <v>22</v>
      </c>
      <c r="Q16" s="21">
        <f t="shared" si="4"/>
        <v>10</v>
      </c>
      <c r="R16" s="21">
        <f t="shared" si="4"/>
        <v>25</v>
      </c>
      <c r="S16" s="21">
        <f t="shared" si="4"/>
        <v>10</v>
      </c>
      <c r="T16" s="21">
        <f t="shared" si="4"/>
        <v>-9</v>
      </c>
      <c r="U16" s="21">
        <f t="shared" si="4"/>
        <v>10</v>
      </c>
      <c r="V16" s="21">
        <f t="shared" si="4"/>
        <v>19</v>
      </c>
      <c r="W16" s="21">
        <f t="shared" si="4"/>
        <v>5</v>
      </c>
      <c r="X16" s="21">
        <f t="shared" si="4"/>
        <v>34</v>
      </c>
      <c r="Y16" s="21">
        <f t="shared" si="4"/>
        <v>-17</v>
      </c>
      <c r="Z16" s="21">
        <f t="shared" si="4"/>
        <v>29</v>
      </c>
      <c r="AA16" s="36">
        <f t="shared" si="0"/>
        <v>262</v>
      </c>
      <c r="AB16" s="36"/>
      <c r="AC16" s="37">
        <f t="shared" si="2"/>
        <v>11.909090909090908</v>
      </c>
    </row>
  </sheetData>
  <conditionalFormatting sqref="E16:O16 Q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1"/>
  <dimension ref="A1:AC17"/>
  <sheetViews>
    <sheetView workbookViewId="0" topLeftCell="A1">
      <pane xSplit="4" ySplit="1" topLeftCell="M2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C1" sqref="AC1"/>
    </sheetView>
  </sheetViews>
  <sheetFormatPr defaultColWidth="11.421875" defaultRowHeight="12.75"/>
  <cols>
    <col min="1" max="1" width="10.00390625" style="0" bestFit="1" customWidth="1"/>
    <col min="2" max="2" width="3.8515625" style="0" bestFit="1" customWidth="1"/>
    <col min="3" max="3" width="5.57421875" style="0" bestFit="1" customWidth="1"/>
    <col min="4" max="4" width="4.8515625" style="0" bestFit="1" customWidth="1"/>
    <col min="5" max="5" width="4.8515625" style="0" customWidth="1"/>
    <col min="6" max="6" width="5.28125" style="0" customWidth="1"/>
    <col min="7" max="7" width="4.140625" style="0" customWidth="1"/>
    <col min="8" max="8" width="5.140625" style="0" customWidth="1"/>
    <col min="9" max="9" width="3.7109375" style="0" customWidth="1"/>
    <col min="10" max="11" width="5.140625" style="0" customWidth="1"/>
    <col min="12" max="12" width="6.00390625" style="0" customWidth="1"/>
    <col min="13" max="13" width="5.140625" style="0" customWidth="1"/>
    <col min="14" max="14" width="4.00390625" style="0" customWidth="1"/>
    <col min="15" max="15" width="5.421875" style="0" customWidth="1"/>
    <col min="16" max="16" width="5.140625" style="0" customWidth="1"/>
    <col min="17" max="17" width="4.00390625" style="0" customWidth="1"/>
    <col min="18" max="18" width="5.140625" style="0" customWidth="1"/>
    <col min="19" max="19" width="4.7109375" style="0" customWidth="1"/>
    <col min="20" max="20" width="5.140625" style="0" customWidth="1"/>
    <col min="21" max="21" width="4.7109375" style="0" customWidth="1"/>
    <col min="22" max="22" width="5.140625" style="0" customWidth="1"/>
    <col min="23" max="23" width="3.57421875" style="0" customWidth="1"/>
    <col min="24" max="24" width="4.57421875" style="0" customWidth="1"/>
    <col min="25" max="25" width="5.140625" style="0" customWidth="1"/>
    <col min="26" max="26" width="3.7109375" style="0" customWidth="1"/>
    <col min="27" max="27" width="6.28125" style="0" bestFit="1" customWidth="1"/>
    <col min="28" max="28" width="3.28125" style="0" bestFit="1" customWidth="1"/>
    <col min="29" max="29" width="7.57421875" style="0" customWidth="1"/>
    <col min="30" max="30" width="9.7109375" style="0" customWidth="1"/>
  </cols>
  <sheetData>
    <row r="1" spans="1:29" ht="42" customHeight="1">
      <c r="A1" s="1" t="s">
        <v>9</v>
      </c>
      <c r="B1" s="81" t="s">
        <v>1</v>
      </c>
      <c r="C1" s="81" t="s">
        <v>2</v>
      </c>
      <c r="D1" s="82" t="s">
        <v>3</v>
      </c>
      <c r="E1" s="3" t="s">
        <v>71</v>
      </c>
      <c r="F1" s="3" t="s">
        <v>15</v>
      </c>
      <c r="G1" s="4" t="s">
        <v>101</v>
      </c>
      <c r="H1" s="4" t="s">
        <v>102</v>
      </c>
      <c r="I1" s="4" t="s">
        <v>124</v>
      </c>
      <c r="J1" s="4" t="s">
        <v>103</v>
      </c>
      <c r="K1" s="4" t="s">
        <v>106</v>
      </c>
      <c r="L1" s="4" t="s">
        <v>14</v>
      </c>
      <c r="M1" s="4" t="s">
        <v>134</v>
      </c>
      <c r="N1" s="4" t="s">
        <v>100</v>
      </c>
      <c r="O1" s="90" t="s">
        <v>135</v>
      </c>
      <c r="P1" s="3" t="s">
        <v>144</v>
      </c>
      <c r="Q1" s="4" t="s">
        <v>18</v>
      </c>
      <c r="R1" s="4" t="s">
        <v>107</v>
      </c>
      <c r="S1" s="4" t="s">
        <v>99</v>
      </c>
      <c r="T1" s="4" t="s">
        <v>11</v>
      </c>
      <c r="U1" s="4" t="s">
        <v>121</v>
      </c>
      <c r="V1" s="4" t="s">
        <v>122</v>
      </c>
      <c r="W1" s="4" t="s">
        <v>17</v>
      </c>
      <c r="X1" s="4" t="s">
        <v>104</v>
      </c>
      <c r="Y1" s="4" t="s">
        <v>82</v>
      </c>
      <c r="Z1" s="4" t="s">
        <v>13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67</v>
      </c>
      <c r="B2" s="8"/>
      <c r="C2" s="8"/>
      <c r="D2" s="42"/>
      <c r="E2" s="45">
        <v>17</v>
      </c>
      <c r="F2" s="45">
        <v>30</v>
      </c>
      <c r="G2" s="12">
        <v>19</v>
      </c>
      <c r="H2" s="12">
        <v>26</v>
      </c>
      <c r="I2" s="12">
        <v>29</v>
      </c>
      <c r="J2" s="12"/>
      <c r="K2" s="12"/>
      <c r="L2" s="12"/>
      <c r="M2" s="12">
        <v>4</v>
      </c>
      <c r="N2" s="12">
        <v>15</v>
      </c>
      <c r="O2" s="91">
        <v>17</v>
      </c>
      <c r="P2" s="45">
        <v>24</v>
      </c>
      <c r="Q2" s="12">
        <v>5</v>
      </c>
      <c r="R2" s="12">
        <v>9</v>
      </c>
      <c r="S2" s="12">
        <v>26</v>
      </c>
      <c r="T2" s="12">
        <v>8</v>
      </c>
      <c r="U2" s="12">
        <v>17</v>
      </c>
      <c r="V2" s="12"/>
      <c r="W2" s="12">
        <v>22</v>
      </c>
      <c r="X2" s="12">
        <v>20</v>
      </c>
      <c r="Y2" s="12"/>
      <c r="Z2" s="12">
        <v>4</v>
      </c>
      <c r="AA2" s="39">
        <f aca="true" t="shared" si="0" ref="AA2:AA17">SUM(E2:Z2)</f>
        <v>292</v>
      </c>
      <c r="AB2" s="5">
        <f aca="true" t="shared" si="1" ref="AB2:AB14">COUNT(E2:Z2)</f>
        <v>17</v>
      </c>
      <c r="AC2" s="40">
        <f aca="true" t="shared" si="2" ref="AC2:AC17">AA2/COUNT(E2:Z2)</f>
        <v>17.176470588235293</v>
      </c>
    </row>
    <row r="3" spans="1:29" ht="15" customHeight="1">
      <c r="A3" s="7" t="s">
        <v>73</v>
      </c>
      <c r="B3" s="8"/>
      <c r="C3" s="8"/>
      <c r="D3" s="42"/>
      <c r="E3" s="45">
        <v>13</v>
      </c>
      <c r="F3" s="45">
        <v>14</v>
      </c>
      <c r="G3" s="12">
        <v>17</v>
      </c>
      <c r="H3" s="12">
        <v>10</v>
      </c>
      <c r="I3" s="12">
        <v>19</v>
      </c>
      <c r="J3" s="12"/>
      <c r="K3" s="12"/>
      <c r="L3" s="12"/>
      <c r="M3" s="12">
        <v>10</v>
      </c>
      <c r="N3" s="45">
        <v>14</v>
      </c>
      <c r="O3" s="91">
        <v>9</v>
      </c>
      <c r="P3" s="45">
        <v>13</v>
      </c>
      <c r="Q3" s="45">
        <v>12</v>
      </c>
      <c r="R3" s="45">
        <v>14</v>
      </c>
      <c r="S3" s="45">
        <v>17</v>
      </c>
      <c r="T3" s="45">
        <v>6</v>
      </c>
      <c r="U3" s="45" t="s">
        <v>12</v>
      </c>
      <c r="V3" s="45"/>
      <c r="W3" s="45">
        <v>15</v>
      </c>
      <c r="X3" s="45"/>
      <c r="Y3" s="45"/>
      <c r="Z3" s="45"/>
      <c r="AA3" s="39">
        <f t="shared" si="0"/>
        <v>183</v>
      </c>
      <c r="AB3" s="5">
        <f t="shared" si="1"/>
        <v>14</v>
      </c>
      <c r="AC3" s="40">
        <f t="shared" si="2"/>
        <v>13.071428571428571</v>
      </c>
    </row>
    <row r="4" spans="1:29" ht="15" customHeight="1">
      <c r="A4" s="7" t="s">
        <v>68</v>
      </c>
      <c r="B4" s="8"/>
      <c r="C4" s="8"/>
      <c r="D4" s="42"/>
      <c r="E4" s="45"/>
      <c r="F4" s="45">
        <v>15</v>
      </c>
      <c r="G4" s="45">
        <v>11</v>
      </c>
      <c r="H4" s="12">
        <v>4</v>
      </c>
      <c r="I4" s="12">
        <v>5</v>
      </c>
      <c r="J4" s="12"/>
      <c r="K4" s="12"/>
      <c r="L4" s="12"/>
      <c r="M4" s="12">
        <v>10</v>
      </c>
      <c r="N4" s="45">
        <v>10</v>
      </c>
      <c r="O4" s="91">
        <v>11</v>
      </c>
      <c r="P4" s="45">
        <v>12</v>
      </c>
      <c r="Q4" s="45">
        <v>8</v>
      </c>
      <c r="R4" s="45">
        <v>17</v>
      </c>
      <c r="S4" s="45">
        <v>7</v>
      </c>
      <c r="T4" s="45">
        <v>4</v>
      </c>
      <c r="U4" s="45">
        <v>6</v>
      </c>
      <c r="V4" s="45"/>
      <c r="W4" s="45">
        <v>16</v>
      </c>
      <c r="X4" s="45">
        <v>16</v>
      </c>
      <c r="Y4" s="45"/>
      <c r="Z4" s="45">
        <v>11</v>
      </c>
      <c r="AA4" s="39">
        <f t="shared" si="0"/>
        <v>163</v>
      </c>
      <c r="AB4" s="5">
        <f t="shared" si="1"/>
        <v>16</v>
      </c>
      <c r="AC4" s="40">
        <f t="shared" si="2"/>
        <v>10.1875</v>
      </c>
    </row>
    <row r="5" spans="1:29" ht="15" customHeight="1">
      <c r="A5" s="7" t="s">
        <v>74</v>
      </c>
      <c r="B5" s="8"/>
      <c r="C5" s="8"/>
      <c r="D5" s="42"/>
      <c r="E5" s="45">
        <v>2</v>
      </c>
      <c r="F5" s="45">
        <v>8</v>
      </c>
      <c r="G5" s="12">
        <v>4</v>
      </c>
      <c r="H5" s="12">
        <v>16</v>
      </c>
      <c r="I5" s="12">
        <v>11</v>
      </c>
      <c r="J5" s="12"/>
      <c r="K5" s="12"/>
      <c r="L5" s="12"/>
      <c r="M5" s="12">
        <v>4</v>
      </c>
      <c r="N5" s="45">
        <v>10</v>
      </c>
      <c r="O5" s="91">
        <v>12</v>
      </c>
      <c r="P5" s="45">
        <v>13</v>
      </c>
      <c r="Q5" s="45">
        <v>12</v>
      </c>
      <c r="R5" s="45">
        <v>6</v>
      </c>
      <c r="S5" s="45">
        <v>17</v>
      </c>
      <c r="T5" s="45">
        <v>9</v>
      </c>
      <c r="U5" s="45">
        <v>9</v>
      </c>
      <c r="V5" s="45"/>
      <c r="W5" s="45">
        <v>8</v>
      </c>
      <c r="X5" s="45">
        <v>11</v>
      </c>
      <c r="Y5" s="45"/>
      <c r="Z5" s="45">
        <v>16</v>
      </c>
      <c r="AA5" s="39">
        <f t="shared" si="0"/>
        <v>168</v>
      </c>
      <c r="AB5" s="5">
        <f t="shared" si="1"/>
        <v>17</v>
      </c>
      <c r="AC5" s="40">
        <f t="shared" si="2"/>
        <v>9.882352941176471</v>
      </c>
    </row>
    <row r="6" spans="1:29" ht="15" customHeight="1">
      <c r="A6" s="7" t="s">
        <v>75</v>
      </c>
      <c r="B6" s="8"/>
      <c r="C6" s="8"/>
      <c r="D6" s="42"/>
      <c r="E6" s="45">
        <v>8</v>
      </c>
      <c r="F6" s="45">
        <v>3</v>
      </c>
      <c r="G6" s="12">
        <v>7</v>
      </c>
      <c r="H6" s="12">
        <v>12</v>
      </c>
      <c r="I6" s="12">
        <v>2</v>
      </c>
      <c r="J6" s="12"/>
      <c r="K6" s="12"/>
      <c r="L6" s="12"/>
      <c r="M6" s="12">
        <v>9</v>
      </c>
      <c r="N6" s="45">
        <v>8</v>
      </c>
      <c r="O6" s="91">
        <v>12</v>
      </c>
      <c r="P6" s="45">
        <v>2</v>
      </c>
      <c r="Q6" s="45">
        <v>6</v>
      </c>
      <c r="R6" s="45">
        <v>4</v>
      </c>
      <c r="S6" s="45">
        <v>4</v>
      </c>
      <c r="T6" s="45">
        <v>30</v>
      </c>
      <c r="U6" s="45" t="s">
        <v>12</v>
      </c>
      <c r="V6" s="45"/>
      <c r="W6" s="45">
        <v>15</v>
      </c>
      <c r="X6" s="45">
        <v>8</v>
      </c>
      <c r="Y6" s="45"/>
      <c r="Z6" s="45">
        <v>8</v>
      </c>
      <c r="AA6" s="39">
        <f t="shared" si="0"/>
        <v>138</v>
      </c>
      <c r="AB6" s="5">
        <f t="shared" si="1"/>
        <v>16</v>
      </c>
      <c r="AC6" s="40">
        <f t="shared" si="2"/>
        <v>8.625</v>
      </c>
    </row>
    <row r="7" spans="1:29" ht="15" customHeight="1">
      <c r="A7" s="7" t="s">
        <v>72</v>
      </c>
      <c r="B7" s="8"/>
      <c r="C7" s="8"/>
      <c r="D7" s="42"/>
      <c r="E7" s="45">
        <v>9</v>
      </c>
      <c r="F7" s="45">
        <v>14</v>
      </c>
      <c r="G7" s="12">
        <v>15</v>
      </c>
      <c r="H7" s="12">
        <v>7</v>
      </c>
      <c r="I7" s="12">
        <v>6</v>
      </c>
      <c r="J7" s="12"/>
      <c r="K7" s="12"/>
      <c r="L7" s="12"/>
      <c r="M7" s="12">
        <v>19</v>
      </c>
      <c r="N7" s="45">
        <v>11</v>
      </c>
      <c r="O7" s="91">
        <v>4</v>
      </c>
      <c r="P7" s="45">
        <v>8</v>
      </c>
      <c r="Q7" s="45">
        <v>5</v>
      </c>
      <c r="R7" s="45">
        <v>14</v>
      </c>
      <c r="S7" s="45">
        <v>7</v>
      </c>
      <c r="T7" s="45">
        <v>3</v>
      </c>
      <c r="U7" s="45">
        <v>7</v>
      </c>
      <c r="V7" s="45"/>
      <c r="W7" s="45">
        <v>6</v>
      </c>
      <c r="X7" s="45">
        <v>5</v>
      </c>
      <c r="Y7" s="45"/>
      <c r="Z7" s="45">
        <v>5</v>
      </c>
      <c r="AA7" s="39">
        <f t="shared" si="0"/>
        <v>145</v>
      </c>
      <c r="AB7" s="5">
        <f t="shared" si="1"/>
        <v>17</v>
      </c>
      <c r="AC7" s="40">
        <f t="shared" si="2"/>
        <v>8.529411764705882</v>
      </c>
    </row>
    <row r="8" spans="1:29" ht="15" customHeight="1">
      <c r="A8" s="7" t="s">
        <v>69</v>
      </c>
      <c r="B8" s="8"/>
      <c r="C8" s="8"/>
      <c r="D8" s="42"/>
      <c r="E8" s="45">
        <v>14</v>
      </c>
      <c r="F8" s="45" t="s">
        <v>12</v>
      </c>
      <c r="G8" s="12" t="s">
        <v>12</v>
      </c>
      <c r="H8" s="12">
        <v>4</v>
      </c>
      <c r="I8" s="12">
        <v>0</v>
      </c>
      <c r="J8" s="12"/>
      <c r="K8" s="12"/>
      <c r="L8" s="12"/>
      <c r="M8" s="12">
        <v>16</v>
      </c>
      <c r="N8" s="45">
        <v>6</v>
      </c>
      <c r="O8" s="91">
        <v>2</v>
      </c>
      <c r="P8" s="45">
        <v>6</v>
      </c>
      <c r="Q8" s="45">
        <v>11</v>
      </c>
      <c r="R8" s="45">
        <v>6</v>
      </c>
      <c r="S8" s="45">
        <v>7</v>
      </c>
      <c r="T8" s="45">
        <v>16</v>
      </c>
      <c r="U8" s="45">
        <v>13</v>
      </c>
      <c r="V8" s="45"/>
      <c r="W8" s="45"/>
      <c r="X8" s="45">
        <v>7</v>
      </c>
      <c r="Y8" s="45"/>
      <c r="Z8" s="45">
        <v>7</v>
      </c>
      <c r="AA8" s="39">
        <f t="shared" si="0"/>
        <v>115</v>
      </c>
      <c r="AB8" s="5">
        <f t="shared" si="1"/>
        <v>14</v>
      </c>
      <c r="AC8" s="40">
        <f t="shared" si="2"/>
        <v>8.214285714285714</v>
      </c>
    </row>
    <row r="9" spans="1:29" ht="15" customHeight="1">
      <c r="A9" s="7" t="s">
        <v>70</v>
      </c>
      <c r="B9" s="8"/>
      <c r="C9" s="8"/>
      <c r="D9" s="42"/>
      <c r="E9" s="45">
        <v>9</v>
      </c>
      <c r="F9" s="45">
        <v>1</v>
      </c>
      <c r="G9" s="12">
        <v>13</v>
      </c>
      <c r="H9" s="12">
        <v>4</v>
      </c>
      <c r="I9" s="12"/>
      <c r="J9" s="12"/>
      <c r="K9" s="12"/>
      <c r="L9" s="12"/>
      <c r="M9" s="12">
        <v>5</v>
      </c>
      <c r="N9" s="12">
        <v>9</v>
      </c>
      <c r="O9" s="91">
        <v>4</v>
      </c>
      <c r="P9" s="45">
        <v>5</v>
      </c>
      <c r="Q9" s="12"/>
      <c r="R9" s="12">
        <v>2</v>
      </c>
      <c r="S9" s="12">
        <v>4</v>
      </c>
      <c r="T9" s="12">
        <v>3</v>
      </c>
      <c r="U9" s="12">
        <v>6</v>
      </c>
      <c r="V9" s="12"/>
      <c r="W9" s="12">
        <v>9</v>
      </c>
      <c r="X9" s="12"/>
      <c r="Y9" s="12"/>
      <c r="Z9" s="12">
        <v>2</v>
      </c>
      <c r="AA9" s="39">
        <f t="shared" si="0"/>
        <v>76</v>
      </c>
      <c r="AB9" s="5">
        <f t="shared" si="1"/>
        <v>14</v>
      </c>
      <c r="AC9" s="40">
        <f t="shared" si="2"/>
        <v>5.428571428571429</v>
      </c>
    </row>
    <row r="10" spans="1:29" ht="15" customHeight="1">
      <c r="A10" s="7" t="s">
        <v>76</v>
      </c>
      <c r="B10" s="8"/>
      <c r="C10" s="8"/>
      <c r="D10" s="42"/>
      <c r="E10" s="45"/>
      <c r="F10" s="45">
        <v>2</v>
      </c>
      <c r="G10" s="12"/>
      <c r="H10" s="12">
        <v>4</v>
      </c>
      <c r="I10" s="12"/>
      <c r="J10" s="12"/>
      <c r="K10" s="12"/>
      <c r="L10" s="12"/>
      <c r="M10" s="12">
        <v>5</v>
      </c>
      <c r="N10" s="12">
        <v>8</v>
      </c>
      <c r="O10" s="91"/>
      <c r="P10" s="45"/>
      <c r="Q10" s="12">
        <v>6</v>
      </c>
      <c r="R10" s="12"/>
      <c r="S10" s="12"/>
      <c r="T10" s="12"/>
      <c r="U10" s="12">
        <v>12</v>
      </c>
      <c r="V10" s="12"/>
      <c r="W10" s="12"/>
      <c r="X10" s="12"/>
      <c r="Y10" s="12"/>
      <c r="Z10" s="12">
        <v>0</v>
      </c>
      <c r="AA10" s="39">
        <f t="shared" si="0"/>
        <v>37</v>
      </c>
      <c r="AB10" s="5">
        <f t="shared" si="1"/>
        <v>7</v>
      </c>
      <c r="AC10" s="40">
        <f t="shared" si="2"/>
        <v>5.285714285714286</v>
      </c>
    </row>
    <row r="11" spans="1:29" ht="15" customHeight="1">
      <c r="A11" s="7" t="s">
        <v>202</v>
      </c>
      <c r="B11" s="8"/>
      <c r="C11" s="8"/>
      <c r="D11" s="42"/>
      <c r="E11" s="45"/>
      <c r="F11" s="45"/>
      <c r="G11" s="12"/>
      <c r="H11" s="12"/>
      <c r="I11" s="12"/>
      <c r="J11" s="12"/>
      <c r="K11" s="12"/>
      <c r="L11" s="12"/>
      <c r="M11" s="12"/>
      <c r="N11" s="12"/>
      <c r="O11" s="91"/>
      <c r="P11" s="45"/>
      <c r="Q11" s="12"/>
      <c r="R11" s="12"/>
      <c r="S11" s="12"/>
      <c r="T11" s="12"/>
      <c r="U11" s="12"/>
      <c r="V11" s="12"/>
      <c r="W11" s="12"/>
      <c r="X11" s="12">
        <v>2</v>
      </c>
      <c r="Y11" s="12"/>
      <c r="Z11" s="12"/>
      <c r="AA11" s="39">
        <f t="shared" si="0"/>
        <v>2</v>
      </c>
      <c r="AB11" s="5">
        <f t="shared" si="1"/>
        <v>1</v>
      </c>
      <c r="AC11" s="40">
        <f t="shared" si="2"/>
        <v>2</v>
      </c>
    </row>
    <row r="12" spans="1:29" ht="15" customHeight="1">
      <c r="A12" s="7" t="s">
        <v>194</v>
      </c>
      <c r="B12" s="8"/>
      <c r="C12" s="8"/>
      <c r="D12" s="42"/>
      <c r="E12" s="45"/>
      <c r="F12" s="45"/>
      <c r="G12" s="12"/>
      <c r="H12" s="12"/>
      <c r="I12" s="12"/>
      <c r="J12" s="12"/>
      <c r="K12" s="12"/>
      <c r="L12" s="12"/>
      <c r="M12" s="12"/>
      <c r="N12" s="12"/>
      <c r="O12" s="91"/>
      <c r="P12" s="45"/>
      <c r="Q12" s="12"/>
      <c r="R12" s="12"/>
      <c r="S12" s="12"/>
      <c r="T12" s="12"/>
      <c r="U12" s="12">
        <v>2</v>
      </c>
      <c r="V12" s="12"/>
      <c r="W12" s="12"/>
      <c r="X12" s="12"/>
      <c r="Y12" s="12"/>
      <c r="Z12" s="12"/>
      <c r="AA12" s="39">
        <f t="shared" si="0"/>
        <v>2</v>
      </c>
      <c r="AB12" s="5">
        <f t="shared" si="1"/>
        <v>1</v>
      </c>
      <c r="AC12" s="40">
        <f t="shared" si="2"/>
        <v>2</v>
      </c>
    </row>
    <row r="13" spans="1:29" ht="15" customHeight="1">
      <c r="A13" s="7" t="s">
        <v>77</v>
      </c>
      <c r="B13" s="8"/>
      <c r="C13" s="8"/>
      <c r="D13" s="42"/>
      <c r="E13" s="45"/>
      <c r="F13" s="45">
        <v>0</v>
      </c>
      <c r="G13" s="12"/>
      <c r="H13" s="12"/>
      <c r="I13" s="12"/>
      <c r="J13" s="12"/>
      <c r="K13" s="12"/>
      <c r="L13" s="12"/>
      <c r="M13" s="12"/>
      <c r="N13" s="12"/>
      <c r="O13" s="91"/>
      <c r="P13" s="45"/>
      <c r="Q13" s="12"/>
      <c r="R13" s="12"/>
      <c r="S13" s="12"/>
      <c r="T13" s="12"/>
      <c r="U13" s="12"/>
      <c r="V13" s="12"/>
      <c r="W13" s="12">
        <v>4</v>
      </c>
      <c r="X13" s="12"/>
      <c r="Y13" s="12"/>
      <c r="Z13" s="12"/>
      <c r="AA13" s="39">
        <f t="shared" si="0"/>
        <v>4</v>
      </c>
      <c r="AB13" s="5">
        <f t="shared" si="1"/>
        <v>2</v>
      </c>
      <c r="AC13" s="40">
        <f t="shared" si="2"/>
        <v>2</v>
      </c>
    </row>
    <row r="14" spans="1:29" ht="15" customHeight="1">
      <c r="A14" s="7" t="s">
        <v>184</v>
      </c>
      <c r="B14" s="8"/>
      <c r="C14" s="8"/>
      <c r="D14" s="42"/>
      <c r="E14" s="45"/>
      <c r="F14" s="45"/>
      <c r="G14" s="12"/>
      <c r="H14" s="12"/>
      <c r="I14" s="12"/>
      <c r="J14" s="12"/>
      <c r="K14" s="12"/>
      <c r="L14" s="12"/>
      <c r="M14" s="12"/>
      <c r="N14" s="12">
        <v>1</v>
      </c>
      <c r="O14" s="91"/>
      <c r="P14" s="45"/>
      <c r="Q14" s="12"/>
      <c r="R14" s="12"/>
      <c r="S14" s="12"/>
      <c r="T14" s="12"/>
      <c r="U14" s="12"/>
      <c r="V14" s="12"/>
      <c r="W14" s="12"/>
      <c r="X14" s="12"/>
      <c r="Y14" s="12"/>
      <c r="Z14" s="12">
        <v>0</v>
      </c>
      <c r="AA14" s="39">
        <f t="shared" si="0"/>
        <v>1</v>
      </c>
      <c r="AB14" s="5">
        <f t="shared" si="1"/>
        <v>2</v>
      </c>
      <c r="AC14" s="40">
        <f t="shared" si="2"/>
        <v>0.5</v>
      </c>
    </row>
    <row r="15" spans="1:29" s="48" customFormat="1" ht="15" customHeight="1">
      <c r="A15" s="31" t="s">
        <v>6</v>
      </c>
      <c r="B15" s="47"/>
      <c r="C15" s="47"/>
      <c r="D15" s="47"/>
      <c r="E15" s="83">
        <f>SUM(E2:E14)</f>
        <v>72</v>
      </c>
      <c r="F15" s="83">
        <f>SUM(F2:F14)-1</f>
        <v>86</v>
      </c>
      <c r="G15" s="83">
        <f>SUM(G2:G14)</f>
        <v>86</v>
      </c>
      <c r="H15" s="83">
        <f>SUM(H2:H14)</f>
        <v>87</v>
      </c>
      <c r="I15" s="83">
        <f>SUM(I2:I14)</f>
        <v>72</v>
      </c>
      <c r="J15" s="83">
        <v>85</v>
      </c>
      <c r="K15" s="83">
        <v>68</v>
      </c>
      <c r="L15" s="83">
        <v>90</v>
      </c>
      <c r="M15" s="83">
        <f>SUM(M2:M14)</f>
        <v>82</v>
      </c>
      <c r="N15" s="83">
        <f>SUM(N2:N14)</f>
        <v>92</v>
      </c>
      <c r="O15" s="92">
        <f>SUM(O2:O14)</f>
        <v>71</v>
      </c>
      <c r="P15" s="101">
        <f>SUM(P2:P14)</f>
        <v>83</v>
      </c>
      <c r="Q15" s="83">
        <f>SUM(Q2:Q14)</f>
        <v>65</v>
      </c>
      <c r="R15" s="83">
        <f>SUM(R2:R14)-1</f>
        <v>71</v>
      </c>
      <c r="S15" s="83">
        <f>SUM(S2:S14)</f>
        <v>89</v>
      </c>
      <c r="T15" s="83">
        <f>SUM(T2:T14)-1</f>
        <v>78</v>
      </c>
      <c r="U15" s="83">
        <f>SUM(U2:U14)</f>
        <v>72</v>
      </c>
      <c r="V15" s="83">
        <v>70</v>
      </c>
      <c r="W15" s="83">
        <f>SUM(W2:W14)</f>
        <v>95</v>
      </c>
      <c r="X15" s="83">
        <f>SUM(X2:X14)</f>
        <v>69</v>
      </c>
      <c r="Y15" s="83">
        <v>83</v>
      </c>
      <c r="Z15" s="83">
        <f>SUM(Z2:Z14)+12</f>
        <v>65</v>
      </c>
      <c r="AA15" s="84">
        <f t="shared" si="0"/>
        <v>1731</v>
      </c>
      <c r="AB15" s="84"/>
      <c r="AC15" s="85">
        <f t="shared" si="2"/>
        <v>78.68181818181819</v>
      </c>
    </row>
    <row r="16" spans="1:29" ht="12.75">
      <c r="A16" s="35" t="s">
        <v>7</v>
      </c>
      <c r="B16" s="20"/>
      <c r="C16" s="20"/>
      <c r="D16" s="20"/>
      <c r="E16" s="54">
        <v>75</v>
      </c>
      <c r="F16" s="54">
        <v>55</v>
      </c>
      <c r="G16" s="54">
        <v>89</v>
      </c>
      <c r="H16" s="54">
        <v>71</v>
      </c>
      <c r="I16" s="54">
        <v>79</v>
      </c>
      <c r="J16" s="54">
        <v>72</v>
      </c>
      <c r="K16" s="54">
        <v>60</v>
      </c>
      <c r="L16" s="54">
        <v>72</v>
      </c>
      <c r="M16" s="54">
        <v>60</v>
      </c>
      <c r="N16" s="54">
        <v>63</v>
      </c>
      <c r="O16" s="93">
        <v>67</v>
      </c>
      <c r="P16" s="89">
        <v>90</v>
      </c>
      <c r="Q16" s="54">
        <v>84</v>
      </c>
      <c r="R16" s="54">
        <v>74</v>
      </c>
      <c r="S16" s="54">
        <v>77</v>
      </c>
      <c r="T16" s="54">
        <v>73</v>
      </c>
      <c r="U16" s="54">
        <v>69</v>
      </c>
      <c r="V16" s="54">
        <v>65</v>
      </c>
      <c r="W16" s="54">
        <v>71</v>
      </c>
      <c r="X16" s="54">
        <v>57</v>
      </c>
      <c r="Y16" s="54">
        <v>75</v>
      </c>
      <c r="Z16" s="54">
        <v>94</v>
      </c>
      <c r="AA16" s="86">
        <f t="shared" si="0"/>
        <v>1592</v>
      </c>
      <c r="AB16" s="86"/>
      <c r="AC16" s="85">
        <f t="shared" si="2"/>
        <v>72.36363636363636</v>
      </c>
    </row>
    <row r="17" spans="1:29" ht="12.75">
      <c r="A17" s="35" t="s">
        <v>8</v>
      </c>
      <c r="B17" s="20"/>
      <c r="C17" s="20"/>
      <c r="D17" s="20"/>
      <c r="E17" s="21">
        <f aca="true" t="shared" si="3" ref="E17:Z17">E15-E16</f>
        <v>-3</v>
      </c>
      <c r="F17" s="21">
        <f t="shared" si="3"/>
        <v>31</v>
      </c>
      <c r="G17" s="21">
        <f t="shared" si="3"/>
        <v>-3</v>
      </c>
      <c r="H17" s="21">
        <f t="shared" si="3"/>
        <v>16</v>
      </c>
      <c r="I17" s="21">
        <f t="shared" si="3"/>
        <v>-7</v>
      </c>
      <c r="J17" s="21">
        <f t="shared" si="3"/>
        <v>13</v>
      </c>
      <c r="K17" s="21">
        <f t="shared" si="3"/>
        <v>8</v>
      </c>
      <c r="L17" s="21">
        <f t="shared" si="3"/>
        <v>18</v>
      </c>
      <c r="M17" s="21">
        <f t="shared" si="3"/>
        <v>22</v>
      </c>
      <c r="N17" s="21">
        <f t="shared" si="3"/>
        <v>29</v>
      </c>
      <c r="O17" s="100">
        <f t="shared" si="3"/>
        <v>4</v>
      </c>
      <c r="P17" s="70">
        <f t="shared" si="3"/>
        <v>-7</v>
      </c>
      <c r="Q17" s="21">
        <f t="shared" si="3"/>
        <v>-19</v>
      </c>
      <c r="R17" s="21">
        <f t="shared" si="3"/>
        <v>-3</v>
      </c>
      <c r="S17" s="21">
        <f t="shared" si="3"/>
        <v>12</v>
      </c>
      <c r="T17" s="21">
        <f t="shared" si="3"/>
        <v>5</v>
      </c>
      <c r="U17" s="21">
        <f t="shared" si="3"/>
        <v>3</v>
      </c>
      <c r="V17" s="21">
        <f t="shared" si="3"/>
        <v>5</v>
      </c>
      <c r="W17" s="21">
        <f t="shared" si="3"/>
        <v>24</v>
      </c>
      <c r="X17" s="21">
        <f t="shared" si="3"/>
        <v>12</v>
      </c>
      <c r="Y17" s="21">
        <f t="shared" si="3"/>
        <v>8</v>
      </c>
      <c r="Z17" s="21">
        <f t="shared" si="3"/>
        <v>-29</v>
      </c>
      <c r="AA17" s="36">
        <f t="shared" si="0"/>
        <v>139</v>
      </c>
      <c r="AB17" s="36"/>
      <c r="AC17" s="37">
        <f t="shared" si="2"/>
        <v>6.318181818181818</v>
      </c>
    </row>
  </sheetData>
  <conditionalFormatting sqref="E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 gridLines="1" horizontalCentered="1"/>
  <pageMargins left="0.31" right="0.59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11">
    <pageSetUpPr fitToPage="1"/>
  </sheetPr>
  <dimension ref="A1:AD17"/>
  <sheetViews>
    <sheetView workbookViewId="0" topLeftCell="A1">
      <pane xSplit="4" ySplit="1" topLeftCell="I2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D1" sqref="AD1"/>
    </sheetView>
  </sheetViews>
  <sheetFormatPr defaultColWidth="11.421875" defaultRowHeight="12.75"/>
  <cols>
    <col min="1" max="1" width="11.8515625" style="0" bestFit="1" customWidth="1"/>
    <col min="2" max="2" width="3.8515625" style="0" customWidth="1"/>
    <col min="3" max="3" width="4.421875" style="0" bestFit="1" customWidth="1"/>
    <col min="4" max="4" width="4.8515625" style="0" bestFit="1" customWidth="1"/>
    <col min="5" max="5" width="5.140625" style="0" customWidth="1"/>
    <col min="6" max="6" width="4.421875" style="0" customWidth="1"/>
    <col min="7" max="7" width="5.140625" style="0" customWidth="1"/>
    <col min="8" max="8" width="4.8515625" style="0" customWidth="1"/>
    <col min="9" max="9" width="5.28125" style="0" customWidth="1"/>
    <col min="10" max="10" width="3.7109375" style="0" bestFit="1" customWidth="1"/>
    <col min="11" max="11" width="5.00390625" style="0" bestFit="1" customWidth="1"/>
    <col min="12" max="12" width="5.140625" style="0" customWidth="1"/>
    <col min="13" max="13" width="3.7109375" style="0" customWidth="1"/>
    <col min="14" max="14" width="5.140625" style="0" customWidth="1"/>
    <col min="15" max="15" width="5.28125" style="0" customWidth="1"/>
    <col min="16" max="16" width="4.00390625" style="0" customWidth="1"/>
    <col min="17" max="17" width="5.140625" style="0" customWidth="1"/>
    <col min="18" max="18" width="4.140625" style="0" customWidth="1"/>
    <col min="19" max="19" width="5.140625" style="0" customWidth="1"/>
    <col min="20" max="20" width="3.28125" style="0" customWidth="1"/>
    <col min="21" max="22" width="5.140625" style="0" customWidth="1"/>
    <col min="23" max="23" width="3.8515625" style="0" customWidth="1"/>
    <col min="24" max="24" width="5.140625" style="0" customWidth="1"/>
    <col min="25" max="25" width="4.7109375" style="0" customWidth="1"/>
    <col min="26" max="27" width="5.140625" style="0" customWidth="1"/>
    <col min="28" max="28" width="6.28125" style="0" bestFit="1" customWidth="1"/>
    <col min="29" max="29" width="3.28125" style="0" bestFit="1" customWidth="1"/>
    <col min="30" max="30" width="7.8515625" style="0" bestFit="1" customWidth="1"/>
  </cols>
  <sheetData>
    <row r="1" spans="1:30" ht="53.25" customHeight="1">
      <c r="A1" s="1" t="s">
        <v>9</v>
      </c>
      <c r="B1" s="1" t="s">
        <v>1</v>
      </c>
      <c r="C1" s="1" t="s">
        <v>2</v>
      </c>
      <c r="D1" s="2" t="s">
        <v>3</v>
      </c>
      <c r="E1" s="87" t="s">
        <v>82</v>
      </c>
      <c r="F1" s="25" t="s">
        <v>104</v>
      </c>
      <c r="G1" s="25" t="s">
        <v>78</v>
      </c>
      <c r="H1" s="25" t="s">
        <v>106</v>
      </c>
      <c r="I1" s="25" t="s">
        <v>135</v>
      </c>
      <c r="J1" s="25" t="s">
        <v>17</v>
      </c>
      <c r="K1" s="25" t="s">
        <v>99</v>
      </c>
      <c r="L1" s="25" t="s">
        <v>11</v>
      </c>
      <c r="M1" s="25" t="s">
        <v>121</v>
      </c>
      <c r="N1" s="25" t="s">
        <v>144</v>
      </c>
      <c r="O1" s="96" t="s">
        <v>18</v>
      </c>
      <c r="P1" s="38" t="s">
        <v>100</v>
      </c>
      <c r="Q1" s="25" t="s">
        <v>134</v>
      </c>
      <c r="R1" s="25" t="s">
        <v>65</v>
      </c>
      <c r="S1" s="25" t="s">
        <v>122</v>
      </c>
      <c r="T1" s="25" t="s">
        <v>13</v>
      </c>
      <c r="U1" s="25" t="s">
        <v>14</v>
      </c>
      <c r="V1" s="25" t="s">
        <v>102</v>
      </c>
      <c r="W1" s="25" t="s">
        <v>124</v>
      </c>
      <c r="X1" s="25" t="s">
        <v>103</v>
      </c>
      <c r="Y1" s="25" t="s">
        <v>71</v>
      </c>
      <c r="Z1" s="25" t="s">
        <v>15</v>
      </c>
      <c r="AA1" s="25" t="s">
        <v>208</v>
      </c>
      <c r="AB1" s="5" t="s">
        <v>4</v>
      </c>
      <c r="AC1" s="5" t="s">
        <v>10</v>
      </c>
      <c r="AD1" s="6" t="s">
        <v>5</v>
      </c>
    </row>
    <row r="2" spans="1:30" ht="15" customHeight="1">
      <c r="A2" s="7" t="s">
        <v>131</v>
      </c>
      <c r="B2" s="49"/>
      <c r="C2" s="49"/>
      <c r="D2" s="55"/>
      <c r="E2" s="28">
        <v>19</v>
      </c>
      <c r="F2" s="28">
        <v>12</v>
      </c>
      <c r="G2" s="28">
        <v>10</v>
      </c>
      <c r="H2" s="28"/>
      <c r="I2" s="28">
        <v>19</v>
      </c>
      <c r="J2" s="28">
        <v>16</v>
      </c>
      <c r="K2" s="28"/>
      <c r="L2" s="28">
        <v>20</v>
      </c>
      <c r="M2" s="28">
        <v>15</v>
      </c>
      <c r="N2" s="28">
        <v>26</v>
      </c>
      <c r="O2" s="97">
        <v>23</v>
      </c>
      <c r="P2" s="43"/>
      <c r="Q2" s="28">
        <v>21</v>
      </c>
      <c r="R2" s="28">
        <v>14</v>
      </c>
      <c r="S2" s="28">
        <v>21</v>
      </c>
      <c r="T2" s="28">
        <v>21</v>
      </c>
      <c r="U2" s="28">
        <v>18</v>
      </c>
      <c r="V2" s="28">
        <v>18</v>
      </c>
      <c r="W2" s="28">
        <v>19</v>
      </c>
      <c r="X2" s="28">
        <v>20</v>
      </c>
      <c r="Y2" s="28">
        <v>25</v>
      </c>
      <c r="Z2" s="28">
        <v>26</v>
      </c>
      <c r="AA2" s="28">
        <v>13</v>
      </c>
      <c r="AB2" s="13">
        <f aca="true" t="shared" si="0" ref="AB2:AB17">SUM(E2:AA2)</f>
        <v>376</v>
      </c>
      <c r="AC2" s="5">
        <f aca="true" t="shared" si="1" ref="AC2:AC14">COUNT(E2:AA2)</f>
        <v>20</v>
      </c>
      <c r="AD2" s="14">
        <f aca="true" t="shared" si="2" ref="AD2:AD17">AB2/COUNT(E2:AA2)</f>
        <v>18.8</v>
      </c>
    </row>
    <row r="3" spans="1:30" ht="15" customHeight="1">
      <c r="A3" s="7" t="s">
        <v>130</v>
      </c>
      <c r="B3" s="49"/>
      <c r="C3" s="49"/>
      <c r="D3" s="55"/>
      <c r="E3" s="28">
        <v>24</v>
      </c>
      <c r="F3" s="28">
        <v>17</v>
      </c>
      <c r="G3" s="28">
        <v>13</v>
      </c>
      <c r="H3" s="28"/>
      <c r="I3" s="28">
        <v>19</v>
      </c>
      <c r="J3" s="28">
        <v>23</v>
      </c>
      <c r="K3" s="28"/>
      <c r="L3" s="28">
        <v>29</v>
      </c>
      <c r="M3" s="28">
        <v>26</v>
      </c>
      <c r="N3" s="28">
        <v>13</v>
      </c>
      <c r="O3" s="97">
        <v>11</v>
      </c>
      <c r="P3" s="43"/>
      <c r="Q3" s="28">
        <v>26</v>
      </c>
      <c r="R3" s="28">
        <v>13</v>
      </c>
      <c r="S3" s="28">
        <v>38</v>
      </c>
      <c r="T3" s="28">
        <v>19</v>
      </c>
      <c r="U3" s="28">
        <v>3</v>
      </c>
      <c r="V3" s="28" t="s">
        <v>149</v>
      </c>
      <c r="W3" s="28">
        <v>11</v>
      </c>
      <c r="X3" s="28">
        <v>27</v>
      </c>
      <c r="Y3" s="28">
        <v>4</v>
      </c>
      <c r="Z3" s="28">
        <v>20</v>
      </c>
      <c r="AA3" s="28">
        <v>17</v>
      </c>
      <c r="AB3" s="13">
        <f t="shared" si="0"/>
        <v>353</v>
      </c>
      <c r="AC3" s="5">
        <f t="shared" si="1"/>
        <v>19</v>
      </c>
      <c r="AD3" s="14">
        <f t="shared" si="2"/>
        <v>18.57894736842105</v>
      </c>
    </row>
    <row r="4" spans="1:30" ht="15" customHeight="1">
      <c r="A4" s="7" t="s">
        <v>129</v>
      </c>
      <c r="B4" s="49"/>
      <c r="C4" s="88"/>
      <c r="D4" s="55"/>
      <c r="E4" s="28"/>
      <c r="F4" s="28"/>
      <c r="G4" s="28">
        <v>18</v>
      </c>
      <c r="H4" s="28"/>
      <c r="I4" s="28">
        <v>3</v>
      </c>
      <c r="J4" s="28">
        <v>7</v>
      </c>
      <c r="K4" s="28"/>
      <c r="L4" s="28">
        <v>10</v>
      </c>
      <c r="M4" s="28">
        <v>23</v>
      </c>
      <c r="N4" s="28">
        <v>14</v>
      </c>
      <c r="O4" s="97">
        <v>17</v>
      </c>
      <c r="P4" s="43"/>
      <c r="Q4" s="28">
        <v>4</v>
      </c>
      <c r="R4" s="28">
        <v>11</v>
      </c>
      <c r="S4" s="28">
        <v>6</v>
      </c>
      <c r="T4" s="28">
        <v>7</v>
      </c>
      <c r="U4" s="28">
        <v>17</v>
      </c>
      <c r="V4" s="28">
        <v>20</v>
      </c>
      <c r="W4" s="29">
        <v>18</v>
      </c>
      <c r="X4" s="29">
        <v>20</v>
      </c>
      <c r="Y4" s="29">
        <v>14</v>
      </c>
      <c r="Z4" s="28">
        <v>13</v>
      </c>
      <c r="AA4" s="28">
        <v>25</v>
      </c>
      <c r="AB4" s="13">
        <f t="shared" si="0"/>
        <v>247</v>
      </c>
      <c r="AC4" s="5">
        <f t="shared" si="1"/>
        <v>18</v>
      </c>
      <c r="AD4" s="14">
        <f t="shared" si="2"/>
        <v>13.722222222222221</v>
      </c>
    </row>
    <row r="5" spans="1:30" ht="15" customHeight="1">
      <c r="A5" s="7" t="s">
        <v>80</v>
      </c>
      <c r="B5" s="49"/>
      <c r="C5" s="49"/>
      <c r="D5" s="55"/>
      <c r="E5" s="28">
        <v>13</v>
      </c>
      <c r="F5" s="28">
        <v>16</v>
      </c>
      <c r="G5" s="28">
        <v>19</v>
      </c>
      <c r="H5" s="28"/>
      <c r="I5" s="28">
        <v>4</v>
      </c>
      <c r="J5" s="28">
        <v>16</v>
      </c>
      <c r="K5" s="28"/>
      <c r="L5" s="28">
        <v>5</v>
      </c>
      <c r="M5" s="28">
        <v>10</v>
      </c>
      <c r="N5" s="28">
        <v>16</v>
      </c>
      <c r="O5" s="97">
        <v>8</v>
      </c>
      <c r="P5" s="43"/>
      <c r="Q5" s="28">
        <v>9</v>
      </c>
      <c r="R5" s="28">
        <v>20</v>
      </c>
      <c r="S5" s="28">
        <v>14</v>
      </c>
      <c r="T5" s="28">
        <v>26</v>
      </c>
      <c r="U5" s="28">
        <v>21</v>
      </c>
      <c r="V5" s="28">
        <v>12</v>
      </c>
      <c r="W5" s="29">
        <v>20</v>
      </c>
      <c r="X5" s="29">
        <v>3</v>
      </c>
      <c r="Y5" s="29">
        <v>0</v>
      </c>
      <c r="Z5" s="28"/>
      <c r="AA5" s="28"/>
      <c r="AB5" s="13">
        <f t="shared" si="0"/>
        <v>232</v>
      </c>
      <c r="AC5" s="5">
        <f t="shared" si="1"/>
        <v>18</v>
      </c>
      <c r="AD5" s="14">
        <f t="shared" si="2"/>
        <v>12.88888888888889</v>
      </c>
    </row>
    <row r="6" spans="1:30" ht="15" customHeight="1">
      <c r="A6" s="7" t="s">
        <v>132</v>
      </c>
      <c r="B6" s="49"/>
      <c r="C6" s="49"/>
      <c r="D6" s="55"/>
      <c r="E6" s="28">
        <v>8</v>
      </c>
      <c r="F6" s="28">
        <v>14</v>
      </c>
      <c r="G6" s="28">
        <v>14</v>
      </c>
      <c r="H6" s="28"/>
      <c r="I6" s="28">
        <v>15</v>
      </c>
      <c r="J6" s="28">
        <v>4</v>
      </c>
      <c r="K6" s="28"/>
      <c r="L6" s="28">
        <v>13</v>
      </c>
      <c r="M6" s="28">
        <v>10</v>
      </c>
      <c r="N6" s="28">
        <v>14</v>
      </c>
      <c r="O6" s="97">
        <v>7</v>
      </c>
      <c r="P6" s="43"/>
      <c r="Q6" s="28"/>
      <c r="R6" s="28"/>
      <c r="S6" s="28">
        <v>4</v>
      </c>
      <c r="T6" s="28">
        <v>8</v>
      </c>
      <c r="U6" s="28">
        <v>12</v>
      </c>
      <c r="V6" s="28">
        <v>12</v>
      </c>
      <c r="W6" s="29">
        <v>5</v>
      </c>
      <c r="X6" s="29">
        <v>8</v>
      </c>
      <c r="Y6" s="29">
        <v>13</v>
      </c>
      <c r="Z6" s="28">
        <v>11</v>
      </c>
      <c r="AA6" s="28">
        <v>10</v>
      </c>
      <c r="AB6" s="13">
        <f t="shared" si="0"/>
        <v>182</v>
      </c>
      <c r="AC6" s="5">
        <f t="shared" si="1"/>
        <v>18</v>
      </c>
      <c r="AD6" s="14">
        <f t="shared" si="2"/>
        <v>10.11111111111111</v>
      </c>
    </row>
    <row r="7" spans="1:30" ht="15" customHeight="1">
      <c r="A7" s="7" t="s">
        <v>133</v>
      </c>
      <c r="B7" s="49"/>
      <c r="C7" s="49"/>
      <c r="D7" s="55"/>
      <c r="E7" s="28">
        <v>7</v>
      </c>
      <c r="F7" s="28"/>
      <c r="G7" s="28"/>
      <c r="H7" s="28"/>
      <c r="I7" s="28">
        <v>6</v>
      </c>
      <c r="J7" s="28">
        <v>9</v>
      </c>
      <c r="K7" s="28"/>
      <c r="L7" s="28">
        <v>12</v>
      </c>
      <c r="M7" s="28">
        <v>2</v>
      </c>
      <c r="N7" s="28">
        <v>15</v>
      </c>
      <c r="O7" s="97">
        <v>9</v>
      </c>
      <c r="P7" s="43"/>
      <c r="Q7" s="28">
        <v>9</v>
      </c>
      <c r="R7" s="28"/>
      <c r="S7" s="28">
        <v>8</v>
      </c>
      <c r="T7" s="28">
        <v>7</v>
      </c>
      <c r="U7" s="28">
        <v>5</v>
      </c>
      <c r="V7" s="28">
        <v>15</v>
      </c>
      <c r="W7" s="29">
        <v>7</v>
      </c>
      <c r="X7" s="29">
        <v>1</v>
      </c>
      <c r="Y7" s="29">
        <v>8</v>
      </c>
      <c r="Z7" s="28">
        <v>13</v>
      </c>
      <c r="AA7" s="28">
        <v>2</v>
      </c>
      <c r="AB7" s="13">
        <f t="shared" si="0"/>
        <v>135</v>
      </c>
      <c r="AC7" s="5">
        <f t="shared" si="1"/>
        <v>17</v>
      </c>
      <c r="AD7" s="14">
        <f t="shared" si="2"/>
        <v>7.9411764705882355</v>
      </c>
    </row>
    <row r="8" spans="1:30" ht="15" customHeight="1">
      <c r="A8" s="7" t="s">
        <v>81</v>
      </c>
      <c r="B8" s="49"/>
      <c r="C8" s="49"/>
      <c r="D8" s="55"/>
      <c r="E8" s="28">
        <v>7</v>
      </c>
      <c r="F8" s="28">
        <v>17</v>
      </c>
      <c r="G8" s="28">
        <v>8</v>
      </c>
      <c r="H8" s="28"/>
      <c r="I8" s="28">
        <v>10</v>
      </c>
      <c r="J8" s="28"/>
      <c r="K8" s="28"/>
      <c r="L8" s="28">
        <v>2</v>
      </c>
      <c r="M8" s="28">
        <v>5</v>
      </c>
      <c r="N8" s="28" t="s">
        <v>185</v>
      </c>
      <c r="O8" s="97">
        <v>1</v>
      </c>
      <c r="P8" s="43"/>
      <c r="Q8" s="28">
        <v>9</v>
      </c>
      <c r="R8" s="28">
        <v>2</v>
      </c>
      <c r="S8" s="28">
        <v>7</v>
      </c>
      <c r="T8" s="28">
        <v>0</v>
      </c>
      <c r="U8" s="28">
        <v>3</v>
      </c>
      <c r="V8" s="28">
        <v>18</v>
      </c>
      <c r="W8" s="29">
        <v>1</v>
      </c>
      <c r="X8" s="29">
        <v>12</v>
      </c>
      <c r="Y8" s="29">
        <v>5</v>
      </c>
      <c r="Z8" s="28">
        <v>6</v>
      </c>
      <c r="AA8" s="28"/>
      <c r="AB8" s="13">
        <f t="shared" si="0"/>
        <v>113</v>
      </c>
      <c r="AC8" s="5">
        <f t="shared" si="1"/>
        <v>17</v>
      </c>
      <c r="AD8" s="14">
        <f t="shared" si="2"/>
        <v>6.647058823529412</v>
      </c>
    </row>
    <row r="9" spans="1:30" ht="15" customHeight="1">
      <c r="A9" s="7" t="s">
        <v>84</v>
      </c>
      <c r="B9" s="49"/>
      <c r="C9" s="49"/>
      <c r="D9" s="55"/>
      <c r="E9" s="28">
        <v>2</v>
      </c>
      <c r="F9" s="28">
        <v>2</v>
      </c>
      <c r="G9" s="28">
        <v>2</v>
      </c>
      <c r="H9" s="28"/>
      <c r="I9" s="28">
        <v>3</v>
      </c>
      <c r="J9" s="28">
        <v>8</v>
      </c>
      <c r="K9" s="28"/>
      <c r="L9" s="28">
        <v>8</v>
      </c>
      <c r="M9" s="28">
        <v>5</v>
      </c>
      <c r="N9" s="28">
        <v>2</v>
      </c>
      <c r="O9" s="97">
        <v>0</v>
      </c>
      <c r="P9" s="43"/>
      <c r="Q9" s="28"/>
      <c r="R9" s="28"/>
      <c r="S9" s="28">
        <v>5</v>
      </c>
      <c r="T9" s="28">
        <v>10</v>
      </c>
      <c r="U9" s="28"/>
      <c r="V9" s="28" t="s">
        <v>149</v>
      </c>
      <c r="W9" s="29"/>
      <c r="X9" s="29"/>
      <c r="Y9" s="29" t="s">
        <v>12</v>
      </c>
      <c r="Z9" s="28"/>
      <c r="AA9" s="28">
        <v>6</v>
      </c>
      <c r="AB9" s="13">
        <f t="shared" si="0"/>
        <v>53</v>
      </c>
      <c r="AC9" s="5">
        <f t="shared" si="1"/>
        <v>12</v>
      </c>
      <c r="AD9" s="14">
        <f t="shared" si="2"/>
        <v>4.416666666666667</v>
      </c>
    </row>
    <row r="10" spans="1:30" ht="15" customHeight="1">
      <c r="A10" s="7" t="s">
        <v>105</v>
      </c>
      <c r="B10" s="49"/>
      <c r="C10" s="49"/>
      <c r="D10" s="55"/>
      <c r="E10" s="28"/>
      <c r="F10" s="28">
        <v>4</v>
      </c>
      <c r="G10" s="28">
        <v>5</v>
      </c>
      <c r="H10" s="28"/>
      <c r="I10" s="28">
        <v>1</v>
      </c>
      <c r="J10" s="28">
        <v>0</v>
      </c>
      <c r="K10" s="28"/>
      <c r="L10" s="28">
        <v>0</v>
      </c>
      <c r="M10" s="28">
        <v>8</v>
      </c>
      <c r="N10" s="28" t="s">
        <v>185</v>
      </c>
      <c r="O10" s="97">
        <v>2</v>
      </c>
      <c r="P10" s="43"/>
      <c r="Q10" s="28"/>
      <c r="R10" s="28">
        <v>3</v>
      </c>
      <c r="S10" s="28">
        <v>8</v>
      </c>
      <c r="T10" s="28">
        <v>0</v>
      </c>
      <c r="U10" s="28">
        <v>6</v>
      </c>
      <c r="V10" s="28">
        <v>12</v>
      </c>
      <c r="W10" s="29">
        <v>0</v>
      </c>
      <c r="X10" s="29">
        <v>3</v>
      </c>
      <c r="Y10" s="29">
        <v>2</v>
      </c>
      <c r="Z10" s="28"/>
      <c r="AA10" s="28">
        <v>3</v>
      </c>
      <c r="AB10" s="13">
        <f t="shared" si="0"/>
        <v>57</v>
      </c>
      <c r="AC10" s="5">
        <f t="shared" si="1"/>
        <v>16</v>
      </c>
      <c r="AD10" s="14">
        <f t="shared" si="2"/>
        <v>3.5625</v>
      </c>
    </row>
    <row r="11" spans="1:30" ht="15" customHeight="1">
      <c r="A11" s="7" t="s">
        <v>198</v>
      </c>
      <c r="B11" s="49"/>
      <c r="C11" s="49"/>
      <c r="D11" s="55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97"/>
      <c r="P11" s="43"/>
      <c r="Q11" s="28"/>
      <c r="R11" s="28"/>
      <c r="S11" s="28"/>
      <c r="T11" s="28"/>
      <c r="U11" s="28"/>
      <c r="V11" s="28">
        <v>2</v>
      </c>
      <c r="W11" s="29"/>
      <c r="X11" s="29"/>
      <c r="Y11" s="29"/>
      <c r="Z11" s="28">
        <v>4</v>
      </c>
      <c r="AA11" s="28"/>
      <c r="AB11" s="13">
        <f t="shared" si="0"/>
        <v>6</v>
      </c>
      <c r="AC11" s="5">
        <f t="shared" si="1"/>
        <v>2</v>
      </c>
      <c r="AD11" s="14">
        <f t="shared" si="2"/>
        <v>3</v>
      </c>
    </row>
    <row r="12" spans="1:30" ht="15" customHeight="1">
      <c r="A12" s="7" t="s">
        <v>195</v>
      </c>
      <c r="B12" s="49"/>
      <c r="C12" s="49"/>
      <c r="D12" s="5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97"/>
      <c r="P12" s="43"/>
      <c r="Q12" s="28"/>
      <c r="R12" s="28"/>
      <c r="S12" s="28"/>
      <c r="T12" s="28"/>
      <c r="U12" s="28">
        <v>6</v>
      </c>
      <c r="V12" s="28">
        <v>0</v>
      </c>
      <c r="W12" s="29" t="s">
        <v>185</v>
      </c>
      <c r="X12" s="29"/>
      <c r="Y12" s="29" t="s">
        <v>185</v>
      </c>
      <c r="Z12" s="28">
        <v>2</v>
      </c>
      <c r="AA12" s="28"/>
      <c r="AB12" s="13">
        <f t="shared" si="0"/>
        <v>8</v>
      </c>
      <c r="AC12" s="5">
        <f t="shared" si="1"/>
        <v>3</v>
      </c>
      <c r="AD12" s="14">
        <f t="shared" si="2"/>
        <v>2.6666666666666665</v>
      </c>
    </row>
    <row r="13" spans="1:30" ht="15" customHeight="1">
      <c r="A13" s="7" t="s">
        <v>83</v>
      </c>
      <c r="B13" s="49"/>
      <c r="C13" s="88"/>
      <c r="D13" s="55"/>
      <c r="E13" s="28">
        <v>2</v>
      </c>
      <c r="F13" s="28">
        <v>4</v>
      </c>
      <c r="G13" s="28">
        <v>0</v>
      </c>
      <c r="H13" s="28"/>
      <c r="I13" s="28"/>
      <c r="J13" s="28"/>
      <c r="K13" s="28"/>
      <c r="L13" s="28"/>
      <c r="M13" s="28"/>
      <c r="N13" s="28"/>
      <c r="O13" s="97"/>
      <c r="P13" s="43"/>
      <c r="Q13" s="28"/>
      <c r="R13" s="28"/>
      <c r="S13" s="28"/>
      <c r="T13" s="28"/>
      <c r="U13" s="28"/>
      <c r="V13" s="28"/>
      <c r="W13" s="29"/>
      <c r="X13" s="29"/>
      <c r="Y13" s="29"/>
      <c r="Z13" s="28"/>
      <c r="AA13" s="28"/>
      <c r="AB13" s="13">
        <f t="shared" si="0"/>
        <v>6</v>
      </c>
      <c r="AC13" s="5">
        <f t="shared" si="1"/>
        <v>3</v>
      </c>
      <c r="AD13" s="14">
        <f t="shared" si="2"/>
        <v>2</v>
      </c>
    </row>
    <row r="14" spans="1:30" ht="15" customHeight="1">
      <c r="A14" s="7" t="s">
        <v>177</v>
      </c>
      <c r="B14" s="49"/>
      <c r="C14" s="49"/>
      <c r="D14" s="55"/>
      <c r="E14" s="28"/>
      <c r="F14" s="28"/>
      <c r="G14" s="28"/>
      <c r="H14" s="28"/>
      <c r="I14" s="28"/>
      <c r="J14" s="28"/>
      <c r="K14" s="28"/>
      <c r="L14" s="28"/>
      <c r="M14" s="28">
        <v>1</v>
      </c>
      <c r="N14" s="28"/>
      <c r="O14" s="97"/>
      <c r="P14" s="43"/>
      <c r="Q14" s="28"/>
      <c r="R14" s="28"/>
      <c r="S14" s="28"/>
      <c r="T14" s="28"/>
      <c r="U14" s="28"/>
      <c r="V14" s="28"/>
      <c r="W14" s="29" t="s">
        <v>185</v>
      </c>
      <c r="X14" s="29"/>
      <c r="Y14" s="29" t="s">
        <v>185</v>
      </c>
      <c r="Z14" s="28">
        <v>0</v>
      </c>
      <c r="AA14" s="28"/>
      <c r="AB14" s="13">
        <f t="shared" si="0"/>
        <v>1</v>
      </c>
      <c r="AC14" s="5">
        <f t="shared" si="1"/>
        <v>2</v>
      </c>
      <c r="AD14" s="14">
        <f t="shared" si="2"/>
        <v>0.5</v>
      </c>
    </row>
    <row r="15" spans="1:30" s="33" customFormat="1" ht="15" customHeight="1">
      <c r="A15" s="56" t="s">
        <v>6</v>
      </c>
      <c r="B15" s="52"/>
      <c r="C15" s="52"/>
      <c r="D15" s="52"/>
      <c r="E15" s="32">
        <f>SUM(E2:E14)</f>
        <v>82</v>
      </c>
      <c r="F15" s="32">
        <f>SUM(F2:F14)</f>
        <v>86</v>
      </c>
      <c r="G15" s="32">
        <f>SUM(G2:G14)</f>
        <v>89</v>
      </c>
      <c r="H15" s="32">
        <v>61</v>
      </c>
      <c r="I15" s="32">
        <f>SUM(I2:I14)</f>
        <v>80</v>
      </c>
      <c r="J15" s="32">
        <f>SUM(J2:J14)</f>
        <v>83</v>
      </c>
      <c r="K15" s="32">
        <v>96</v>
      </c>
      <c r="L15" s="32">
        <f>SUM(L2:L14)</f>
        <v>99</v>
      </c>
      <c r="M15" s="32">
        <f>SUM(M2:M14)</f>
        <v>105</v>
      </c>
      <c r="N15" s="32">
        <f>SUM(N2:N14)</f>
        <v>100</v>
      </c>
      <c r="O15" s="98">
        <f>SUM(O2:O14)</f>
        <v>78</v>
      </c>
      <c r="P15" s="94">
        <v>88</v>
      </c>
      <c r="Q15" s="32">
        <f>SUM(Q2:Q14)</f>
        <v>78</v>
      </c>
      <c r="R15" s="32">
        <f>SUM(R2:R14)+11</f>
        <v>74</v>
      </c>
      <c r="S15" s="32">
        <f>SUM(S2:S14)</f>
        <v>111</v>
      </c>
      <c r="T15" s="32">
        <f>SUM(T2:T14)</f>
        <v>98</v>
      </c>
      <c r="U15" s="32">
        <f>SUM(U2:U14)</f>
        <v>91</v>
      </c>
      <c r="V15" s="32">
        <f>SUM(V2:V14)</f>
        <v>109</v>
      </c>
      <c r="W15" s="32">
        <f>SUM(W2:W14)</f>
        <v>81</v>
      </c>
      <c r="X15" s="32">
        <f>SUM(X2:X14)+1</f>
        <v>95</v>
      </c>
      <c r="Y15" s="32">
        <f>SUM(Y2:Y14)</f>
        <v>71</v>
      </c>
      <c r="Z15" s="32">
        <f>SUM(Z2:Z14)+1</f>
        <v>96</v>
      </c>
      <c r="AA15" s="32">
        <f>SUM(AA2:AA14)</f>
        <v>76</v>
      </c>
      <c r="AB15" s="32">
        <f t="shared" si="0"/>
        <v>2027</v>
      </c>
      <c r="AC15" s="52"/>
      <c r="AD15" s="19">
        <f t="shared" si="2"/>
        <v>88.1304347826087</v>
      </c>
    </row>
    <row r="16" spans="1:30" ht="12.75">
      <c r="A16" s="34" t="s">
        <v>7</v>
      </c>
      <c r="B16" s="35"/>
      <c r="C16" s="35"/>
      <c r="D16" s="35"/>
      <c r="E16" s="20">
        <v>75</v>
      </c>
      <c r="F16" s="20">
        <v>73</v>
      </c>
      <c r="G16" s="20">
        <v>86</v>
      </c>
      <c r="H16" s="20">
        <v>79</v>
      </c>
      <c r="I16" s="20">
        <v>89</v>
      </c>
      <c r="J16" s="20">
        <v>74</v>
      </c>
      <c r="K16" s="20">
        <v>82</v>
      </c>
      <c r="L16" s="20">
        <v>69</v>
      </c>
      <c r="M16" s="20">
        <v>70</v>
      </c>
      <c r="N16" s="20">
        <v>77</v>
      </c>
      <c r="O16" s="99">
        <v>71</v>
      </c>
      <c r="P16" s="95">
        <v>72</v>
      </c>
      <c r="Q16" s="20">
        <v>68</v>
      </c>
      <c r="R16" s="20">
        <v>71</v>
      </c>
      <c r="S16" s="20">
        <v>79</v>
      </c>
      <c r="T16" s="20">
        <v>89</v>
      </c>
      <c r="U16" s="20">
        <v>57</v>
      </c>
      <c r="V16" s="20">
        <v>65</v>
      </c>
      <c r="W16" s="20">
        <v>69</v>
      </c>
      <c r="X16" s="20">
        <v>64</v>
      </c>
      <c r="Y16" s="20">
        <v>73</v>
      </c>
      <c r="Z16" s="20">
        <v>57</v>
      </c>
      <c r="AA16" s="20">
        <v>74</v>
      </c>
      <c r="AB16" s="18">
        <f t="shared" si="0"/>
        <v>1683</v>
      </c>
      <c r="AC16" s="52"/>
      <c r="AD16" s="19">
        <f t="shared" si="2"/>
        <v>73.17391304347827</v>
      </c>
    </row>
    <row r="17" spans="1:30" ht="12.75">
      <c r="A17" s="34" t="s">
        <v>8</v>
      </c>
      <c r="B17" s="20"/>
      <c r="C17" s="20"/>
      <c r="D17" s="20"/>
      <c r="E17" s="21">
        <f aca="true" t="shared" si="3" ref="E17:AA17">E15-E16</f>
        <v>7</v>
      </c>
      <c r="F17" s="21">
        <f t="shared" si="3"/>
        <v>13</v>
      </c>
      <c r="G17" s="21">
        <f t="shared" si="3"/>
        <v>3</v>
      </c>
      <c r="H17" s="21">
        <f t="shared" si="3"/>
        <v>-18</v>
      </c>
      <c r="I17" s="21">
        <f t="shared" si="3"/>
        <v>-9</v>
      </c>
      <c r="J17" s="21">
        <f t="shared" si="3"/>
        <v>9</v>
      </c>
      <c r="K17" s="21">
        <f t="shared" si="3"/>
        <v>14</v>
      </c>
      <c r="L17" s="21">
        <f t="shared" si="3"/>
        <v>30</v>
      </c>
      <c r="M17" s="21">
        <f t="shared" si="3"/>
        <v>35</v>
      </c>
      <c r="N17" s="21">
        <f t="shared" si="3"/>
        <v>23</v>
      </c>
      <c r="O17" s="100">
        <f t="shared" si="3"/>
        <v>7</v>
      </c>
      <c r="P17" s="78">
        <f>P15-P16</f>
        <v>16</v>
      </c>
      <c r="Q17" s="21">
        <f t="shared" si="3"/>
        <v>10</v>
      </c>
      <c r="R17" s="21">
        <f t="shared" si="3"/>
        <v>3</v>
      </c>
      <c r="S17" s="21">
        <f t="shared" si="3"/>
        <v>32</v>
      </c>
      <c r="T17" s="21">
        <f t="shared" si="3"/>
        <v>9</v>
      </c>
      <c r="U17" s="21">
        <f t="shared" si="3"/>
        <v>34</v>
      </c>
      <c r="V17" s="21">
        <f t="shared" si="3"/>
        <v>44</v>
      </c>
      <c r="W17" s="21">
        <f t="shared" si="3"/>
        <v>12</v>
      </c>
      <c r="X17" s="21">
        <f t="shared" si="3"/>
        <v>31</v>
      </c>
      <c r="Y17" s="21">
        <f t="shared" si="3"/>
        <v>-2</v>
      </c>
      <c r="Z17" s="21">
        <f t="shared" si="3"/>
        <v>39</v>
      </c>
      <c r="AA17" s="21">
        <f t="shared" si="3"/>
        <v>2</v>
      </c>
      <c r="AB17" s="36">
        <f t="shared" si="0"/>
        <v>344</v>
      </c>
      <c r="AC17" s="5"/>
      <c r="AD17" s="37">
        <f t="shared" si="2"/>
        <v>14.956521739130435</v>
      </c>
    </row>
  </sheetData>
  <conditionalFormatting sqref="E17:O17 Q17:AA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 gridLines="1" horizontalCentered="1"/>
  <pageMargins left="0.18" right="0.16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3111">
    <pageSetUpPr fitToPage="1"/>
  </sheetPr>
  <dimension ref="A1:AC18"/>
  <sheetViews>
    <sheetView workbookViewId="0" topLeftCell="A1">
      <pane xSplit="4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5.28125" style="0" bestFit="1" customWidth="1"/>
    <col min="2" max="4" width="4.8515625" style="0" bestFit="1" customWidth="1"/>
    <col min="5" max="5" width="6.00390625" style="0" customWidth="1"/>
    <col min="6" max="6" width="4.00390625" style="0" customWidth="1"/>
    <col min="7" max="7" width="5.140625" style="0" customWidth="1"/>
    <col min="8" max="8" width="4.140625" style="0" customWidth="1"/>
    <col min="9" max="9" width="5.28125" style="0" customWidth="1"/>
    <col min="10" max="10" width="3.57421875" style="0" customWidth="1"/>
    <col min="11" max="11" width="5.140625" style="0" customWidth="1"/>
    <col min="12" max="12" width="5.28125" style="0" customWidth="1"/>
    <col min="13" max="13" width="5.140625" style="0" customWidth="1"/>
    <col min="14" max="14" width="5.28125" style="0" customWidth="1"/>
    <col min="15" max="15" width="3.7109375" style="0" customWidth="1"/>
    <col min="16" max="16" width="3.421875" style="0" customWidth="1"/>
    <col min="17" max="17" width="5.140625" style="0" customWidth="1"/>
    <col min="18" max="18" width="4.421875" style="0" customWidth="1"/>
    <col min="19" max="19" width="5.140625" style="0" customWidth="1"/>
    <col min="20" max="20" width="3.57421875" style="0" bestFit="1" customWidth="1"/>
    <col min="21" max="21" width="5.57421875" style="0" customWidth="1"/>
    <col min="22" max="22" width="4.140625" style="0" customWidth="1"/>
    <col min="23" max="23" width="5.140625" style="0" customWidth="1"/>
    <col min="24" max="24" width="3.7109375" style="0" customWidth="1"/>
    <col min="25" max="25" width="5.421875" style="0" customWidth="1"/>
    <col min="26" max="26" width="5.28125" style="0" customWidth="1"/>
    <col min="27" max="27" width="5.8515625" style="0" customWidth="1"/>
    <col min="28" max="28" width="3.28125" style="0" bestFit="1" customWidth="1"/>
    <col min="29" max="29" width="7.8515625" style="0" bestFit="1" customWidth="1"/>
  </cols>
  <sheetData>
    <row r="1" spans="1:29" ht="4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14</v>
      </c>
      <c r="F1" s="4" t="s">
        <v>100</v>
      </c>
      <c r="G1" s="4" t="s">
        <v>134</v>
      </c>
      <c r="H1" s="4" t="s">
        <v>65</v>
      </c>
      <c r="I1" s="4" t="s">
        <v>122</v>
      </c>
      <c r="J1" s="4" t="s">
        <v>13</v>
      </c>
      <c r="K1" s="4" t="s">
        <v>107</v>
      </c>
      <c r="L1" s="4" t="s">
        <v>173</v>
      </c>
      <c r="M1" s="4" t="s">
        <v>11</v>
      </c>
      <c r="N1" s="4" t="s">
        <v>18</v>
      </c>
      <c r="O1" s="71" t="s">
        <v>121</v>
      </c>
      <c r="P1" s="75" t="s">
        <v>17</v>
      </c>
      <c r="Q1" s="4" t="s">
        <v>82</v>
      </c>
      <c r="R1" s="4" t="s">
        <v>104</v>
      </c>
      <c r="S1" s="4" t="s">
        <v>78</v>
      </c>
      <c r="T1" s="4" t="s">
        <v>106</v>
      </c>
      <c r="U1" s="4" t="s">
        <v>135</v>
      </c>
      <c r="V1" s="4" t="s">
        <v>101</v>
      </c>
      <c r="W1" s="4" t="s">
        <v>144</v>
      </c>
      <c r="X1" s="4" t="s">
        <v>124</v>
      </c>
      <c r="Y1" s="4" t="s">
        <v>15</v>
      </c>
      <c r="Z1" s="71" t="s">
        <v>103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141</v>
      </c>
      <c r="B2" s="26">
        <v>1977</v>
      </c>
      <c r="C2" s="61">
        <v>1.8</v>
      </c>
      <c r="D2" s="27">
        <v>3</v>
      </c>
      <c r="E2" s="10">
        <v>14</v>
      </c>
      <c r="F2" s="11"/>
      <c r="G2" s="11">
        <v>25</v>
      </c>
      <c r="H2" s="11">
        <v>18</v>
      </c>
      <c r="I2" s="11">
        <v>14</v>
      </c>
      <c r="J2" s="11">
        <v>14</v>
      </c>
      <c r="K2" s="11"/>
      <c r="L2" s="11">
        <v>2</v>
      </c>
      <c r="M2" s="11">
        <v>18</v>
      </c>
      <c r="N2" s="11"/>
      <c r="O2" s="72"/>
      <c r="P2" s="76"/>
      <c r="Q2" s="11">
        <v>11</v>
      </c>
      <c r="R2" s="11"/>
      <c r="S2" s="11">
        <v>28</v>
      </c>
      <c r="T2" s="11"/>
      <c r="U2" s="11">
        <v>9</v>
      </c>
      <c r="V2" s="11">
        <v>13</v>
      </c>
      <c r="W2" s="11">
        <v>24</v>
      </c>
      <c r="X2" s="12">
        <v>11</v>
      </c>
      <c r="Y2" s="12">
        <v>10</v>
      </c>
      <c r="Z2" s="12"/>
      <c r="AA2" s="13">
        <f aca="true" t="shared" si="0" ref="AA2:AA18">SUM(E2:Z2)</f>
        <v>211</v>
      </c>
      <c r="AB2" s="5">
        <f aca="true" t="shared" si="1" ref="AB2:AB15">COUNT(E2:Z2)</f>
        <v>14</v>
      </c>
      <c r="AC2" s="14">
        <f aca="true" t="shared" si="2" ref="AC2:AC18">AA2/COUNT(E2:Z2)</f>
        <v>15.071428571428571</v>
      </c>
    </row>
    <row r="3" spans="1:29" ht="15" customHeight="1">
      <c r="A3" s="7" t="s">
        <v>44</v>
      </c>
      <c r="B3" s="26">
        <v>1977</v>
      </c>
      <c r="C3" s="26">
        <v>1.95</v>
      </c>
      <c r="D3" s="27">
        <v>5</v>
      </c>
      <c r="E3" s="10">
        <v>14</v>
      </c>
      <c r="F3" s="11"/>
      <c r="G3" s="11">
        <v>9</v>
      </c>
      <c r="H3" s="11">
        <v>16</v>
      </c>
      <c r="I3" s="11">
        <v>22</v>
      </c>
      <c r="J3" s="11">
        <v>8</v>
      </c>
      <c r="K3" s="11"/>
      <c r="L3" s="11">
        <v>15</v>
      </c>
      <c r="M3" s="11">
        <v>18</v>
      </c>
      <c r="N3" s="11"/>
      <c r="O3" s="72"/>
      <c r="P3" s="76"/>
      <c r="Q3" s="11">
        <v>16</v>
      </c>
      <c r="R3" s="11"/>
      <c r="S3" s="11"/>
      <c r="T3" s="11"/>
      <c r="U3" s="11">
        <v>28</v>
      </c>
      <c r="V3" s="11">
        <v>10</v>
      </c>
      <c r="W3" s="11">
        <v>8</v>
      </c>
      <c r="X3" s="12">
        <v>8</v>
      </c>
      <c r="Y3" s="12">
        <v>18</v>
      </c>
      <c r="Z3" s="12"/>
      <c r="AA3" s="13">
        <f t="shared" si="0"/>
        <v>190</v>
      </c>
      <c r="AB3" s="5">
        <f t="shared" si="1"/>
        <v>13</v>
      </c>
      <c r="AC3" s="14">
        <f t="shared" si="2"/>
        <v>14.615384615384615</v>
      </c>
    </row>
    <row r="4" spans="1:29" ht="15" customHeight="1">
      <c r="A4" s="7" t="s">
        <v>41</v>
      </c>
      <c r="B4" s="26">
        <v>1975</v>
      </c>
      <c r="C4" s="61">
        <v>1.87</v>
      </c>
      <c r="D4" s="27">
        <v>3</v>
      </c>
      <c r="E4" s="10">
        <v>21</v>
      </c>
      <c r="F4" s="16"/>
      <c r="G4" s="11">
        <v>16</v>
      </c>
      <c r="H4" s="11"/>
      <c r="I4" s="16" t="s">
        <v>12</v>
      </c>
      <c r="J4" s="11">
        <v>7</v>
      </c>
      <c r="K4" s="11"/>
      <c r="L4" s="11">
        <v>12</v>
      </c>
      <c r="M4" s="16">
        <v>18</v>
      </c>
      <c r="N4" s="11"/>
      <c r="O4" s="73"/>
      <c r="P4" s="76"/>
      <c r="Q4" s="16">
        <v>4</v>
      </c>
      <c r="R4" s="11"/>
      <c r="S4" s="11">
        <v>5</v>
      </c>
      <c r="T4" s="11"/>
      <c r="U4" s="11">
        <v>7</v>
      </c>
      <c r="V4" s="11">
        <v>15</v>
      </c>
      <c r="W4" s="11">
        <v>24</v>
      </c>
      <c r="X4" s="12">
        <v>20</v>
      </c>
      <c r="Y4" s="12">
        <v>7</v>
      </c>
      <c r="Z4" s="12"/>
      <c r="AA4" s="13">
        <f t="shared" si="0"/>
        <v>156</v>
      </c>
      <c r="AB4" s="5">
        <f t="shared" si="1"/>
        <v>12</v>
      </c>
      <c r="AC4" s="14">
        <f t="shared" si="2"/>
        <v>13</v>
      </c>
    </row>
    <row r="5" spans="1:29" ht="15" customHeight="1">
      <c r="A5" s="7" t="s">
        <v>40</v>
      </c>
      <c r="B5" s="26">
        <v>1977</v>
      </c>
      <c r="C5" s="26">
        <v>1.97</v>
      </c>
      <c r="D5" s="27">
        <v>5</v>
      </c>
      <c r="E5" s="10">
        <v>13</v>
      </c>
      <c r="F5" s="11"/>
      <c r="G5" s="11">
        <v>17</v>
      </c>
      <c r="H5" s="11">
        <v>18</v>
      </c>
      <c r="I5" s="11">
        <v>1</v>
      </c>
      <c r="J5" s="11">
        <v>6</v>
      </c>
      <c r="K5" s="11"/>
      <c r="L5" s="11">
        <v>18</v>
      </c>
      <c r="M5" s="11">
        <v>4</v>
      </c>
      <c r="N5" s="11"/>
      <c r="O5" s="72"/>
      <c r="P5" s="76"/>
      <c r="Q5" s="11">
        <v>14</v>
      </c>
      <c r="R5" s="11"/>
      <c r="S5" s="11">
        <v>12</v>
      </c>
      <c r="T5" s="11"/>
      <c r="U5" s="11">
        <v>16</v>
      </c>
      <c r="V5" s="11">
        <v>12</v>
      </c>
      <c r="W5" s="11">
        <v>12</v>
      </c>
      <c r="X5" s="12">
        <v>7</v>
      </c>
      <c r="Y5" s="12">
        <v>15</v>
      </c>
      <c r="Z5" s="12"/>
      <c r="AA5" s="13">
        <f t="shared" si="0"/>
        <v>165</v>
      </c>
      <c r="AB5" s="5">
        <f t="shared" si="1"/>
        <v>14</v>
      </c>
      <c r="AC5" s="14">
        <f t="shared" si="2"/>
        <v>11.785714285714286</v>
      </c>
    </row>
    <row r="6" spans="1:29" ht="15" customHeight="1">
      <c r="A6" s="7" t="s">
        <v>43</v>
      </c>
      <c r="B6" s="26">
        <v>1974</v>
      </c>
      <c r="C6" s="26">
        <v>1.75</v>
      </c>
      <c r="D6" s="27">
        <v>1</v>
      </c>
      <c r="E6" s="10">
        <v>3</v>
      </c>
      <c r="F6" s="11"/>
      <c r="G6" s="11">
        <v>6</v>
      </c>
      <c r="H6" s="11">
        <v>0</v>
      </c>
      <c r="I6" s="11">
        <v>15</v>
      </c>
      <c r="J6" s="11">
        <v>9</v>
      </c>
      <c r="K6" s="11"/>
      <c r="L6" s="11">
        <v>0</v>
      </c>
      <c r="M6" s="11"/>
      <c r="N6" s="11"/>
      <c r="O6" s="72"/>
      <c r="P6" s="76"/>
      <c r="Q6" s="11">
        <v>2</v>
      </c>
      <c r="R6" s="11"/>
      <c r="S6" s="11"/>
      <c r="T6" s="11"/>
      <c r="U6" s="11">
        <v>22</v>
      </c>
      <c r="V6" s="11">
        <v>9</v>
      </c>
      <c r="W6" s="11">
        <v>7</v>
      </c>
      <c r="X6" s="12">
        <v>9</v>
      </c>
      <c r="Y6" s="12">
        <v>12</v>
      </c>
      <c r="Z6" s="12"/>
      <c r="AA6" s="13">
        <f t="shared" si="0"/>
        <v>94</v>
      </c>
      <c r="AB6" s="5">
        <f t="shared" si="1"/>
        <v>12</v>
      </c>
      <c r="AC6" s="14">
        <f t="shared" si="2"/>
        <v>7.833333333333333</v>
      </c>
    </row>
    <row r="7" spans="1:29" ht="15" customHeight="1">
      <c r="A7" s="7" t="s">
        <v>42</v>
      </c>
      <c r="B7" s="26">
        <v>1975</v>
      </c>
      <c r="C7" s="26">
        <v>1.86</v>
      </c>
      <c r="D7" s="27">
        <v>3</v>
      </c>
      <c r="E7" s="10">
        <v>2</v>
      </c>
      <c r="F7" s="11"/>
      <c r="G7" s="11">
        <v>7</v>
      </c>
      <c r="H7" s="11">
        <v>6</v>
      </c>
      <c r="I7" s="11">
        <v>8</v>
      </c>
      <c r="J7" s="11">
        <v>12</v>
      </c>
      <c r="K7" s="11"/>
      <c r="L7" s="11">
        <v>15</v>
      </c>
      <c r="M7" s="11">
        <v>9</v>
      </c>
      <c r="N7" s="11"/>
      <c r="O7" s="72"/>
      <c r="P7" s="76"/>
      <c r="Q7" s="11"/>
      <c r="R7" s="11"/>
      <c r="S7" s="11">
        <v>2</v>
      </c>
      <c r="T7" s="11"/>
      <c r="U7" s="11"/>
      <c r="V7" s="11"/>
      <c r="W7" s="11"/>
      <c r="X7" s="12"/>
      <c r="Y7" s="12"/>
      <c r="Z7" s="12"/>
      <c r="AA7" s="13">
        <f t="shared" si="0"/>
        <v>61</v>
      </c>
      <c r="AB7" s="5">
        <f t="shared" si="1"/>
        <v>8</v>
      </c>
      <c r="AC7" s="14">
        <f t="shared" si="2"/>
        <v>7.625</v>
      </c>
    </row>
    <row r="8" spans="1:29" ht="15" customHeight="1">
      <c r="A8" s="7" t="s">
        <v>180</v>
      </c>
      <c r="B8" s="26"/>
      <c r="C8" s="26"/>
      <c r="D8" s="27"/>
      <c r="E8" s="10"/>
      <c r="F8" s="11"/>
      <c r="G8" s="11"/>
      <c r="H8" s="11"/>
      <c r="I8" s="11"/>
      <c r="J8" s="11"/>
      <c r="K8" s="11"/>
      <c r="L8" s="11"/>
      <c r="M8" s="11">
        <v>12</v>
      </c>
      <c r="N8" s="11"/>
      <c r="O8" s="72"/>
      <c r="P8" s="76"/>
      <c r="Q8" s="11"/>
      <c r="R8" s="11"/>
      <c r="S8" s="11">
        <v>5</v>
      </c>
      <c r="T8" s="11"/>
      <c r="U8" s="11">
        <v>4</v>
      </c>
      <c r="V8" s="11"/>
      <c r="W8" s="11"/>
      <c r="X8" s="12"/>
      <c r="Y8" s="12">
        <v>8</v>
      </c>
      <c r="Z8" s="12"/>
      <c r="AA8" s="13">
        <f t="shared" si="0"/>
        <v>29</v>
      </c>
      <c r="AB8" s="5">
        <f t="shared" si="1"/>
        <v>4</v>
      </c>
      <c r="AC8" s="14">
        <f t="shared" si="2"/>
        <v>7.25</v>
      </c>
    </row>
    <row r="9" spans="1:29" ht="15" customHeight="1">
      <c r="A9" s="7" t="s">
        <v>62</v>
      </c>
      <c r="B9" s="26">
        <v>1982</v>
      </c>
      <c r="C9" s="26"/>
      <c r="D9" s="27"/>
      <c r="E9" s="10">
        <v>2</v>
      </c>
      <c r="F9" s="11"/>
      <c r="G9" s="11"/>
      <c r="H9" s="11">
        <v>7</v>
      </c>
      <c r="I9" s="11">
        <v>2</v>
      </c>
      <c r="J9" s="11">
        <v>10</v>
      </c>
      <c r="K9" s="11"/>
      <c r="L9" s="11"/>
      <c r="M9" s="11"/>
      <c r="N9" s="11"/>
      <c r="O9" s="72"/>
      <c r="P9" s="76"/>
      <c r="Q9" s="11">
        <v>4</v>
      </c>
      <c r="R9" s="11"/>
      <c r="S9" s="11">
        <v>15</v>
      </c>
      <c r="T9" s="11"/>
      <c r="U9" s="11"/>
      <c r="V9" s="11">
        <v>3</v>
      </c>
      <c r="W9" s="11">
        <v>5</v>
      </c>
      <c r="X9" s="12">
        <v>7</v>
      </c>
      <c r="Y9" s="12"/>
      <c r="Z9" s="12"/>
      <c r="AA9" s="13">
        <f t="shared" si="0"/>
        <v>55</v>
      </c>
      <c r="AB9" s="5">
        <f t="shared" si="1"/>
        <v>9</v>
      </c>
      <c r="AC9" s="14">
        <f t="shared" si="2"/>
        <v>6.111111111111111</v>
      </c>
    </row>
    <row r="10" spans="1:29" ht="15" customHeight="1">
      <c r="A10" s="7" t="s">
        <v>142</v>
      </c>
      <c r="B10" s="26"/>
      <c r="C10" s="26"/>
      <c r="D10" s="27"/>
      <c r="E10" s="10"/>
      <c r="F10" s="11"/>
      <c r="G10" s="11"/>
      <c r="H10" s="11">
        <v>6</v>
      </c>
      <c r="I10" s="11"/>
      <c r="J10" s="11"/>
      <c r="K10" s="11"/>
      <c r="L10" s="11"/>
      <c r="M10" s="11"/>
      <c r="N10" s="11"/>
      <c r="O10" s="72"/>
      <c r="P10" s="76"/>
      <c r="Q10" s="11">
        <v>2</v>
      </c>
      <c r="R10" s="11"/>
      <c r="S10" s="11">
        <v>6</v>
      </c>
      <c r="T10" s="11"/>
      <c r="U10" s="11">
        <v>6</v>
      </c>
      <c r="V10" s="11">
        <v>3</v>
      </c>
      <c r="W10" s="11"/>
      <c r="X10" s="12">
        <v>9</v>
      </c>
      <c r="Y10" s="12">
        <v>7</v>
      </c>
      <c r="Z10" s="12"/>
      <c r="AA10" s="13">
        <f t="shared" si="0"/>
        <v>39</v>
      </c>
      <c r="AB10" s="5">
        <f t="shared" si="1"/>
        <v>7</v>
      </c>
      <c r="AC10" s="14">
        <f t="shared" si="2"/>
        <v>5.571428571428571</v>
      </c>
    </row>
    <row r="11" spans="1:29" ht="15" customHeight="1">
      <c r="A11" s="7" t="s">
        <v>143</v>
      </c>
      <c r="B11" s="26">
        <v>1970</v>
      </c>
      <c r="C11" s="61">
        <v>1.88</v>
      </c>
      <c r="D11" s="27">
        <v>5</v>
      </c>
      <c r="E11" s="10">
        <v>12</v>
      </c>
      <c r="F11" s="11"/>
      <c r="G11" s="11">
        <v>5</v>
      </c>
      <c r="H11" s="11">
        <v>0</v>
      </c>
      <c r="I11" s="11">
        <v>10</v>
      </c>
      <c r="J11" s="11">
        <v>4</v>
      </c>
      <c r="K11" s="11"/>
      <c r="L11" s="11">
        <v>0</v>
      </c>
      <c r="M11" s="11"/>
      <c r="N11" s="11"/>
      <c r="O11" s="72"/>
      <c r="P11" s="76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3">
        <f t="shared" si="0"/>
        <v>31</v>
      </c>
      <c r="AB11" s="5">
        <f t="shared" si="1"/>
        <v>6</v>
      </c>
      <c r="AC11" s="14">
        <f t="shared" si="2"/>
        <v>5.166666666666667</v>
      </c>
    </row>
    <row r="12" spans="1:29" ht="15" customHeight="1">
      <c r="A12" s="7" t="s">
        <v>179</v>
      </c>
      <c r="B12" s="26">
        <v>1981</v>
      </c>
      <c r="C12" s="61">
        <v>1.81</v>
      </c>
      <c r="D12" s="27">
        <v>1</v>
      </c>
      <c r="E12" s="10"/>
      <c r="F12" s="11"/>
      <c r="G12" s="11"/>
      <c r="H12" s="11"/>
      <c r="I12" s="11"/>
      <c r="J12" s="11"/>
      <c r="K12" s="11"/>
      <c r="L12" s="11"/>
      <c r="M12" s="11">
        <v>4</v>
      </c>
      <c r="N12" s="11"/>
      <c r="O12" s="72"/>
      <c r="P12" s="76"/>
      <c r="Q12" s="11">
        <v>7</v>
      </c>
      <c r="R12" s="11"/>
      <c r="S12" s="11">
        <v>4</v>
      </c>
      <c r="T12" s="11"/>
      <c r="U12" s="11">
        <v>4</v>
      </c>
      <c r="V12" s="11"/>
      <c r="W12" s="11">
        <v>6</v>
      </c>
      <c r="X12" s="12">
        <v>2</v>
      </c>
      <c r="Y12" s="12">
        <v>3</v>
      </c>
      <c r="Z12" s="12"/>
      <c r="AA12" s="13">
        <f t="shared" si="0"/>
        <v>30</v>
      </c>
      <c r="AB12" s="5">
        <f t="shared" si="1"/>
        <v>7</v>
      </c>
      <c r="AC12" s="14">
        <f t="shared" si="2"/>
        <v>4.285714285714286</v>
      </c>
    </row>
    <row r="13" spans="1:29" ht="15" customHeight="1">
      <c r="A13" s="7" t="s">
        <v>178</v>
      </c>
      <c r="B13" s="26"/>
      <c r="C13" s="26"/>
      <c r="D13" s="27"/>
      <c r="E13" s="10"/>
      <c r="F13" s="11"/>
      <c r="G13" s="11"/>
      <c r="H13" s="11"/>
      <c r="I13" s="11"/>
      <c r="J13" s="11"/>
      <c r="K13" s="11"/>
      <c r="L13" s="11"/>
      <c r="M13" s="11">
        <v>2</v>
      </c>
      <c r="N13" s="11"/>
      <c r="O13" s="72"/>
      <c r="P13" s="76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3">
        <f t="shared" si="0"/>
        <v>2</v>
      </c>
      <c r="AB13" s="5">
        <f t="shared" si="1"/>
        <v>1</v>
      </c>
      <c r="AC13" s="14">
        <f t="shared" si="2"/>
        <v>2</v>
      </c>
    </row>
    <row r="14" spans="1:29" ht="15" customHeight="1">
      <c r="A14" s="7" t="s">
        <v>171</v>
      </c>
      <c r="B14" s="26">
        <v>1980</v>
      </c>
      <c r="C14" s="61"/>
      <c r="D14" s="27"/>
      <c r="E14" s="10"/>
      <c r="F14" s="11"/>
      <c r="G14" s="11">
        <v>2</v>
      </c>
      <c r="H14" s="11"/>
      <c r="I14" s="11"/>
      <c r="J14" s="11"/>
      <c r="K14" s="11"/>
      <c r="L14" s="11">
        <v>3</v>
      </c>
      <c r="M14" s="11">
        <v>0</v>
      </c>
      <c r="N14" s="11"/>
      <c r="O14" s="72"/>
      <c r="P14" s="76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3">
        <f t="shared" si="0"/>
        <v>5</v>
      </c>
      <c r="AB14" s="5">
        <f t="shared" si="1"/>
        <v>3</v>
      </c>
      <c r="AC14" s="14">
        <f t="shared" si="2"/>
        <v>1.6666666666666667</v>
      </c>
    </row>
    <row r="15" spans="1:29" ht="15" customHeight="1">
      <c r="A15" s="7" t="s">
        <v>191</v>
      </c>
      <c r="B15" s="26"/>
      <c r="C15" s="61"/>
      <c r="D15" s="27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72"/>
      <c r="P15" s="76"/>
      <c r="Q15" s="11">
        <v>1</v>
      </c>
      <c r="R15" s="11"/>
      <c r="S15" s="11"/>
      <c r="T15" s="11"/>
      <c r="U15" s="11"/>
      <c r="V15" s="11"/>
      <c r="W15" s="11"/>
      <c r="X15" s="12"/>
      <c r="Y15" s="12"/>
      <c r="Z15" s="12"/>
      <c r="AA15" s="13">
        <f t="shared" si="0"/>
        <v>1</v>
      </c>
      <c r="AB15" s="5">
        <f t="shared" si="1"/>
        <v>1</v>
      </c>
      <c r="AC15" s="14">
        <f t="shared" si="2"/>
        <v>1</v>
      </c>
    </row>
    <row r="16" spans="1:29" ht="15" customHeight="1">
      <c r="A16" s="17" t="s">
        <v>6</v>
      </c>
      <c r="B16" s="60">
        <f>2004-(SUM(B2:B15)/COUNT(B2:B15))</f>
        <v>27.200000000000045</v>
      </c>
      <c r="C16" s="59">
        <f>(SUM(C2:C15)/COUNT(C2:C15))</f>
        <v>1.8612499999999998</v>
      </c>
      <c r="D16" s="17"/>
      <c r="E16" s="18">
        <f>SUM(E2:E15)</f>
        <v>81</v>
      </c>
      <c r="F16" s="18">
        <v>79</v>
      </c>
      <c r="G16" s="18">
        <f>SUM(G2:G15)</f>
        <v>87</v>
      </c>
      <c r="H16" s="18">
        <f>SUM(H2:H15)</f>
        <v>71</v>
      </c>
      <c r="I16" s="18">
        <f>SUM(I2:I15)</f>
        <v>72</v>
      </c>
      <c r="J16" s="18">
        <f>SUM(J2:J15)</f>
        <v>70</v>
      </c>
      <c r="K16" s="18">
        <v>82</v>
      </c>
      <c r="L16" s="18">
        <f>SUM(L2:L15)</f>
        <v>65</v>
      </c>
      <c r="M16" s="18">
        <f>SUM(M2:M15)</f>
        <v>85</v>
      </c>
      <c r="N16" s="18">
        <v>66</v>
      </c>
      <c r="O16" s="74">
        <v>88</v>
      </c>
      <c r="P16" s="77">
        <v>80</v>
      </c>
      <c r="Q16" s="18">
        <f>SUM(Q2:Q15)</f>
        <v>61</v>
      </c>
      <c r="R16" s="18">
        <v>92</v>
      </c>
      <c r="S16" s="18">
        <f>SUM(S2:S15)</f>
        <v>77</v>
      </c>
      <c r="T16" s="18">
        <v>67</v>
      </c>
      <c r="U16" s="18">
        <f>SUM(U2:U15)</f>
        <v>96</v>
      </c>
      <c r="V16" s="18">
        <f>SUM(V2:V15)</f>
        <v>65</v>
      </c>
      <c r="W16" s="18">
        <f>SUM(W2:W15)</f>
        <v>86</v>
      </c>
      <c r="X16" s="18">
        <f>SUM(X2:X15)</f>
        <v>73</v>
      </c>
      <c r="Y16" s="18">
        <f>SUM(Y2:Y15)</f>
        <v>80</v>
      </c>
      <c r="Z16" s="18">
        <v>88</v>
      </c>
      <c r="AA16" s="18">
        <f t="shared" si="0"/>
        <v>1711</v>
      </c>
      <c r="AB16" s="18"/>
      <c r="AC16" s="19">
        <f t="shared" si="2"/>
        <v>77.77272727272727</v>
      </c>
    </row>
    <row r="17" spans="1:29" ht="12.75">
      <c r="A17" s="20" t="s">
        <v>7</v>
      </c>
      <c r="B17" s="20"/>
      <c r="C17" s="20"/>
      <c r="D17" s="20"/>
      <c r="E17" s="20">
        <v>89</v>
      </c>
      <c r="F17" s="20">
        <v>67</v>
      </c>
      <c r="G17" s="20">
        <v>74</v>
      </c>
      <c r="H17" s="20">
        <v>87</v>
      </c>
      <c r="I17" s="20">
        <v>76</v>
      </c>
      <c r="J17" s="20">
        <v>84</v>
      </c>
      <c r="K17" s="20">
        <v>96</v>
      </c>
      <c r="L17" s="20">
        <v>83</v>
      </c>
      <c r="M17" s="20">
        <v>103</v>
      </c>
      <c r="N17" s="20">
        <v>78</v>
      </c>
      <c r="O17" s="65">
        <v>80</v>
      </c>
      <c r="P17" s="69">
        <v>64</v>
      </c>
      <c r="Q17" s="20">
        <v>74</v>
      </c>
      <c r="R17" s="20">
        <v>79</v>
      </c>
      <c r="S17" s="20">
        <v>89</v>
      </c>
      <c r="T17" s="20">
        <v>85</v>
      </c>
      <c r="U17" s="20">
        <v>106</v>
      </c>
      <c r="V17" s="20">
        <v>109</v>
      </c>
      <c r="W17" s="20">
        <v>80</v>
      </c>
      <c r="X17" s="20">
        <v>71</v>
      </c>
      <c r="Y17" s="20">
        <v>66</v>
      </c>
      <c r="Z17" s="20">
        <v>82</v>
      </c>
      <c r="AA17" s="18">
        <f t="shared" si="0"/>
        <v>1822</v>
      </c>
      <c r="AB17" s="18"/>
      <c r="AC17" s="19">
        <f t="shared" si="2"/>
        <v>82.81818181818181</v>
      </c>
    </row>
    <row r="18" spans="1:29" ht="12.75">
      <c r="A18" s="20" t="s">
        <v>8</v>
      </c>
      <c r="B18" s="20"/>
      <c r="C18" s="20"/>
      <c r="D18" s="20"/>
      <c r="E18" s="21">
        <f aca="true" t="shared" si="3" ref="E18:Z18">E16-E17</f>
        <v>-8</v>
      </c>
      <c r="F18" s="21">
        <f t="shared" si="3"/>
        <v>12</v>
      </c>
      <c r="G18" s="21">
        <f t="shared" si="3"/>
        <v>13</v>
      </c>
      <c r="H18" s="21">
        <f t="shared" si="3"/>
        <v>-16</v>
      </c>
      <c r="I18" s="21">
        <f t="shared" si="3"/>
        <v>-4</v>
      </c>
      <c r="J18" s="21">
        <f t="shared" si="3"/>
        <v>-14</v>
      </c>
      <c r="K18" s="21">
        <f t="shared" si="3"/>
        <v>-14</v>
      </c>
      <c r="L18" s="21">
        <f t="shared" si="3"/>
        <v>-18</v>
      </c>
      <c r="M18" s="21">
        <f t="shared" si="3"/>
        <v>-18</v>
      </c>
      <c r="N18" s="21">
        <f t="shared" si="3"/>
        <v>-12</v>
      </c>
      <c r="O18" s="21">
        <f t="shared" si="3"/>
        <v>8</v>
      </c>
      <c r="P18" s="78">
        <f>P16-P17</f>
        <v>16</v>
      </c>
      <c r="Q18" s="21">
        <f t="shared" si="3"/>
        <v>-13</v>
      </c>
      <c r="R18" s="21">
        <f t="shared" si="3"/>
        <v>13</v>
      </c>
      <c r="S18" s="21">
        <f t="shared" si="3"/>
        <v>-12</v>
      </c>
      <c r="T18" s="21">
        <f t="shared" si="3"/>
        <v>-18</v>
      </c>
      <c r="U18" s="21">
        <f t="shared" si="3"/>
        <v>-10</v>
      </c>
      <c r="V18" s="21">
        <f t="shared" si="3"/>
        <v>-44</v>
      </c>
      <c r="W18" s="21">
        <f t="shared" si="3"/>
        <v>6</v>
      </c>
      <c r="X18" s="21">
        <f t="shared" si="3"/>
        <v>2</v>
      </c>
      <c r="Y18" s="21">
        <f t="shared" si="3"/>
        <v>14</v>
      </c>
      <c r="Z18" s="21">
        <f t="shared" si="3"/>
        <v>6</v>
      </c>
      <c r="AA18" s="23">
        <f t="shared" si="0"/>
        <v>-111</v>
      </c>
      <c r="AB18" s="23"/>
      <c r="AC18" s="24">
        <f t="shared" si="2"/>
        <v>-5.045454545454546</v>
      </c>
    </row>
  </sheetData>
  <conditionalFormatting sqref="E18:O18 Q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Duchampt</dc:creator>
  <cp:keywords/>
  <dc:description/>
  <cp:lastModifiedBy>Patrice</cp:lastModifiedBy>
  <cp:lastPrinted>2004-04-21T08:01:40Z</cp:lastPrinted>
  <dcterms:created xsi:type="dcterms:W3CDTF">2000-10-13T16:08:05Z</dcterms:created>
  <dcterms:modified xsi:type="dcterms:W3CDTF">2005-05-13T18:12:56Z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261564944</vt:i4>
  </property>
  <property fmtid="{D5CDD505-2E9C-101B-9397-08002B2CF9AE}" pid="3" name="_EmailSubject">
    <vt:lpwstr/>
  </property>
  <property fmtid="{D5CDD505-2E9C-101B-9397-08002B2CF9AE}" pid="4" name="_AuthorEmail">
    <vt:lpwstr>Patrice.DUCHAMPT@eaurmc.fr</vt:lpwstr>
  </property>
  <property fmtid="{D5CDD505-2E9C-101B-9397-08002B2CF9AE}" pid="5" name="_AuthorEmailDisplayName">
    <vt:lpwstr>DUCHAMPT Patrice</vt:lpwstr>
  </property>
  <property fmtid="{D5CDD505-2E9C-101B-9397-08002B2CF9AE}" pid="6" name="_ReviewingToolsShownOnce">
    <vt:lpwstr/>
  </property>
</Properties>
</file>