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30" windowWidth="6510" windowHeight="5850" tabRatio="599" activeTab="0"/>
  </bookViews>
  <sheets>
    <sheet name="Feuil1" sheetId="1" r:id="rId1"/>
    <sheet name="points" sheetId="2" r:id="rId2"/>
    <sheet name="rebonds" sheetId="3" r:id="rId3"/>
    <sheet name="fautes" sheetId="4" r:id="rId4"/>
    <sheet name="pertes balle" sheetId="5" r:id="rId5"/>
    <sheet name="interceptions" sheetId="6" r:id="rId6"/>
    <sheet name="Mauvaises Passes" sheetId="7" r:id="rId7"/>
    <sheet name="passes" sheetId="8" r:id="rId8"/>
    <sheet name="% 2 points" sheetId="9" r:id="rId9"/>
    <sheet name="% Lancers" sheetId="10" r:id="rId10"/>
  </sheets>
  <definedNames/>
  <calcPr fullCalcOnLoad="1"/>
</workbook>
</file>

<file path=xl/sharedStrings.xml><?xml version="1.0" encoding="utf-8"?>
<sst xmlns="http://schemas.openxmlformats.org/spreadsheetml/2006/main" count="153" uniqueCount="43">
  <si>
    <t xml:space="preserve">Nbre </t>
  </si>
  <si>
    <t>Saison</t>
  </si>
  <si>
    <t>Pts</t>
  </si>
  <si>
    <t>Rbds</t>
  </si>
  <si>
    <t xml:space="preserve">         Tirs</t>
  </si>
  <si>
    <t xml:space="preserve">et </t>
  </si>
  <si>
    <t xml:space="preserve">    3 points</t>
  </si>
  <si>
    <t xml:space="preserve">   Lancers</t>
  </si>
  <si>
    <t>PD</t>
  </si>
  <si>
    <t>In</t>
  </si>
  <si>
    <t xml:space="preserve"> Temps</t>
  </si>
  <si>
    <t>match</t>
  </si>
  <si>
    <t>T</t>
  </si>
  <si>
    <t xml:space="preserve">      à 2 points</t>
  </si>
  <si>
    <t>%</t>
  </si>
  <si>
    <t xml:space="preserve">   Francs</t>
  </si>
  <si>
    <t>MP</t>
  </si>
  <si>
    <t>PB</t>
  </si>
  <si>
    <t>Ftes</t>
  </si>
  <si>
    <t xml:space="preserve">  de jeu</t>
  </si>
  <si>
    <t>87-88</t>
  </si>
  <si>
    <t>sur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</si>
  <si>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</si>
  <si>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</si>
  <si>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</si>
  <si>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</si>
  <si>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</si>
  <si>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</si>
  <si>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</si>
  <si>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</si>
  <si>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</si>
  <si>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</si>
  <si>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 xml:space="preserve">Total </t>
  </si>
  <si>
    <t>Moyenne</t>
  </si>
  <si>
    <t>Points</t>
  </si>
  <si>
    <t>Rebonds</t>
  </si>
  <si>
    <t>98-99</t>
  </si>
  <si>
    <t>99-00</t>
  </si>
  <si>
    <t>00-01</t>
  </si>
  <si>
    <t>01-02</t>
  </si>
  <si>
    <t>02-03</t>
  </si>
  <si>
    <t>03-04</t>
  </si>
  <si>
    <t>04-05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</si>
</sst>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%"/>
    <numFmt numFmtId="174" formatCode="0.0%"/>
    <numFmt numFmtId="175" formatCode="0.000"/>
    <numFmt numFmtId="176" formatCode="0.0000"/>
    <numFmt numFmtId="177" formatCode="0.00000"/>
    <numFmt numFmtId="178" formatCode="0.0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7"/>
      <name val="Arial"/>
      <family val="2"/>
    </font>
    <font>
      <b/>
      <i/>
      <u val="single"/>
      <sz val="8"/>
      <color indexed="10"/>
      <name val="Arial"/>
      <family val="0"/>
    </font>
    <font>
      <b/>
      <sz val="9"/>
      <color indexed="9"/>
      <name val="Arial"/>
      <family val="2"/>
    </font>
    <font>
      <b/>
      <i/>
      <u val="single"/>
      <sz val="8"/>
      <color indexed="8"/>
      <name val="Arial"/>
      <family val="2"/>
    </font>
    <font>
      <b/>
      <sz val="12"/>
      <name val="Arial"/>
      <family val="0"/>
    </font>
    <font>
      <b/>
      <sz val="9"/>
      <color indexed="17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lightHorizontal">
        <fgColor indexed="6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/>
    </xf>
    <xf numFmtId="0" fontId="0" fillId="4" borderId="7" xfId="0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2" fontId="6" fillId="4" borderId="13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 vertical="center"/>
      <protection/>
    </xf>
    <xf numFmtId="0" fontId="10" fillId="3" borderId="20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0" fontId="6" fillId="3" borderId="4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0" borderId="15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0" fillId="3" borderId="21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5" xfId="0" applyNumberFormat="1" applyFill="1" applyBorder="1" applyAlignment="1">
      <alignment horizontal="center" vertical="center" wrapText="1"/>
    </xf>
    <xf numFmtId="0" fontId="0" fillId="4" borderId="21" xfId="0" applyNumberFormat="1" applyFill="1" applyBorder="1" applyAlignment="1">
      <alignment horizontal="center" vertical="center" wrapText="1"/>
    </xf>
    <xf numFmtId="0" fontId="0" fillId="4" borderId="16" xfId="0" applyNumberForma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3" borderId="1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 horizontal="center" vertical="center" wrapText="1"/>
    </xf>
    <xf numFmtId="2" fontId="0" fillId="4" borderId="7" xfId="0" applyNumberFormat="1" applyFill="1" applyBorder="1" applyAlignment="1">
      <alignment horizontal="center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2" fontId="6" fillId="4" borderId="1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 wrapText="1"/>
    </xf>
    <xf numFmtId="10" fontId="0" fillId="3" borderId="21" xfId="0" applyNumberFormat="1" applyFill="1" applyBorder="1" applyAlignment="1">
      <alignment horizontal="center" vertical="center" wrapText="1"/>
    </xf>
    <xf numFmtId="10" fontId="0" fillId="3" borderId="25" xfId="0" applyNumberFormat="1" applyFill="1" applyBorder="1" applyAlignment="1">
      <alignment horizontal="center" vertical="center" wrapText="1"/>
    </xf>
    <xf numFmtId="10" fontId="0" fillId="3" borderId="19" xfId="0" applyNumberFormat="1" applyFill="1" applyBorder="1" applyAlignment="1">
      <alignment horizontal="center" vertical="center" wrapText="1"/>
    </xf>
    <xf numFmtId="10" fontId="0" fillId="4" borderId="8" xfId="0" applyNumberFormat="1" applyFill="1" applyBorder="1" applyAlignment="1">
      <alignment horizontal="center" vertical="center" wrapText="1"/>
    </xf>
    <xf numFmtId="10" fontId="0" fillId="4" borderId="9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10" fontId="0" fillId="4" borderId="20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32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C0"/>
              </a:solidFill>
            </c:spPr>
          </c:dPt>
          <c:dPt>
            <c:idx val="9"/>
            <c:invertIfNegative val="0"/>
            <c:spPr>
              <a:solidFill>
                <a:srgbClr val="FFFFC0"/>
              </a:solidFill>
            </c:spPr>
          </c:dPt>
          <c:dPt>
            <c:idx val="1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FFFFC0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Feuil1!$C$28:$C$46</c:f>
              <c:numCache>
                <c:ptCount val="19"/>
                <c:pt idx="0">
                  <c:v>9.153846153846153</c:v>
                </c:pt>
                <c:pt idx="1">
                  <c:v>12.555555555555555</c:v>
                </c:pt>
                <c:pt idx="2">
                  <c:v>15.826086956521738</c:v>
                </c:pt>
                <c:pt idx="3">
                  <c:v>19.136363636363637</c:v>
                </c:pt>
                <c:pt idx="4">
                  <c:v>18.72</c:v>
                </c:pt>
                <c:pt idx="5">
                  <c:v>20.333333333333332</c:v>
                </c:pt>
                <c:pt idx="6">
                  <c:v>16.095238095238095</c:v>
                </c:pt>
                <c:pt idx="7">
                  <c:v>19.09090909090909</c:v>
                </c:pt>
                <c:pt idx="8">
                  <c:v>16.227272727272727</c:v>
                </c:pt>
                <c:pt idx="9">
                  <c:v>15.409090909090908</c:v>
                </c:pt>
                <c:pt idx="10">
                  <c:v>14.578947368421053</c:v>
                </c:pt>
                <c:pt idx="11">
                  <c:v>15.7</c:v>
                </c:pt>
                <c:pt idx="12">
                  <c:v>12.545454545454545</c:v>
                </c:pt>
                <c:pt idx="13">
                  <c:v>14.181818181818182</c:v>
                </c:pt>
                <c:pt idx="14">
                  <c:v>11.090909090909092</c:v>
                </c:pt>
                <c:pt idx="15">
                  <c:v>12.545454545454545</c:v>
                </c:pt>
                <c:pt idx="16">
                  <c:v>15.428571428571429</c:v>
                </c:pt>
                <c:pt idx="17">
                  <c:v>11</c:v>
                </c:pt>
                <c:pt idx="18">
                  <c:v>15.177718832891246</c:v>
                </c:pt>
              </c:numCache>
            </c:numRef>
          </c:val>
          <c:shape val="box"/>
        </c:ser>
        <c:gapDepth val="0"/>
        <c:shape val="box"/>
        <c:axId val="31931944"/>
        <c:axId val="18952041"/>
      </c:bar3D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52041"/>
        <c:crosses val="autoZero"/>
        <c:auto val="0"/>
        <c:lblOffset val="100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21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Feuil1!$D$25</c:f>
              <c:strCache>
                <c:ptCount val="1"/>
                <c:pt idx="0">
                  <c:v>Rebonds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Feuil1!$D$28:$D$46</c:f>
              <c:numCache>
                <c:ptCount val="19"/>
                <c:pt idx="0">
                  <c:v>7.538461538461538</c:v>
                </c:pt>
                <c:pt idx="1">
                  <c:v>9.055555555555555</c:v>
                </c:pt>
                <c:pt idx="2">
                  <c:v>12.73913043478261</c:v>
                </c:pt>
                <c:pt idx="3">
                  <c:v>9.681818181818182</c:v>
                </c:pt>
                <c:pt idx="4">
                  <c:v>9.64</c:v>
                </c:pt>
                <c:pt idx="5">
                  <c:v>9.095238095238095</c:v>
                </c:pt>
                <c:pt idx="6">
                  <c:v>10.380952380952381</c:v>
                </c:pt>
                <c:pt idx="7">
                  <c:v>12</c:v>
                </c:pt>
                <c:pt idx="8">
                  <c:v>9.181818181818182</c:v>
                </c:pt>
                <c:pt idx="9">
                  <c:v>7.181818181818182</c:v>
                </c:pt>
                <c:pt idx="10">
                  <c:v>8.842105263157896</c:v>
                </c:pt>
                <c:pt idx="11">
                  <c:v>6.4</c:v>
                </c:pt>
                <c:pt idx="12">
                  <c:v>6.590909090909091</c:v>
                </c:pt>
                <c:pt idx="13">
                  <c:v>7.136363636363637</c:v>
                </c:pt>
                <c:pt idx="14">
                  <c:v>6.545454545454546</c:v>
                </c:pt>
                <c:pt idx="15">
                  <c:v>6.318181818181818</c:v>
                </c:pt>
                <c:pt idx="16">
                  <c:v>7.761904761904762</c:v>
                </c:pt>
                <c:pt idx="17">
                  <c:v>6.25</c:v>
                </c:pt>
                <c:pt idx="18">
                  <c:v>8.514588859416445</c:v>
                </c:pt>
              </c:numCache>
            </c:numRef>
          </c:val>
          <c:shape val="box"/>
        </c:ser>
        <c:gapDepth val="0"/>
        <c:shape val="box"/>
        <c:axId val="36350642"/>
        <c:axId val="58720323"/>
      </c:bar3D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20323"/>
        <c:crosses val="autoZero"/>
        <c:auto val="0"/>
        <c:lblOffset val="100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506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Fautes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21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Feuil1!$P$25</c:f>
              <c:strCache>
                <c:ptCount val="1"/>
                <c:pt idx="0">
                  <c:v>PD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Feuil1!$T$28:$T$46</c:f>
              <c:numCache>
                <c:ptCount val="19"/>
                <c:pt idx="0">
                  <c:v>3.4615384615384617</c:v>
                </c:pt>
                <c:pt idx="1">
                  <c:v>4.166666666666667</c:v>
                </c:pt>
                <c:pt idx="2">
                  <c:v>4.434782608695652</c:v>
                </c:pt>
                <c:pt idx="3">
                  <c:v>3.727272727272727</c:v>
                </c:pt>
                <c:pt idx="4">
                  <c:v>4.52</c:v>
                </c:pt>
                <c:pt idx="5">
                  <c:v>4.238095238095238</c:v>
                </c:pt>
                <c:pt idx="6">
                  <c:v>3.9523809523809526</c:v>
                </c:pt>
                <c:pt idx="7">
                  <c:v>3.9545454545454546</c:v>
                </c:pt>
                <c:pt idx="8">
                  <c:v>4.136363636363637</c:v>
                </c:pt>
                <c:pt idx="9">
                  <c:v>4.545454545454546</c:v>
                </c:pt>
                <c:pt idx="10">
                  <c:v>4.315789473684211</c:v>
                </c:pt>
                <c:pt idx="11">
                  <c:v>4.2</c:v>
                </c:pt>
                <c:pt idx="12">
                  <c:v>4.363636363636363</c:v>
                </c:pt>
                <c:pt idx="13">
                  <c:v>4.5</c:v>
                </c:pt>
                <c:pt idx="14">
                  <c:v>4.363636363636363</c:v>
                </c:pt>
                <c:pt idx="15">
                  <c:v>4.045454545454546</c:v>
                </c:pt>
                <c:pt idx="16">
                  <c:v>4.380952380952381</c:v>
                </c:pt>
                <c:pt idx="17">
                  <c:v>4.5</c:v>
                </c:pt>
                <c:pt idx="18">
                  <c:v>4.230769230769231</c:v>
                </c:pt>
              </c:numCache>
            </c:numRef>
          </c:val>
          <c:shape val="box"/>
        </c:ser>
        <c:gapDepth val="0"/>
        <c:shape val="box"/>
        <c:axId val="58720860"/>
        <c:axId val="58725693"/>
      </c:bar3D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25693"/>
        <c:crosses val="autoZero"/>
        <c:auto val="0"/>
        <c:lblOffset val="100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Pertes de balle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32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Feuil1!$S$28:$S$46</c:f>
              <c:numCache>
                <c:ptCount val="19"/>
                <c:pt idx="0">
                  <c:v>1.6923076923076923</c:v>
                </c:pt>
                <c:pt idx="1">
                  <c:v>1.2777777777777777</c:v>
                </c:pt>
                <c:pt idx="2">
                  <c:v>1.826086956521739</c:v>
                </c:pt>
                <c:pt idx="3">
                  <c:v>1.7272727272727273</c:v>
                </c:pt>
                <c:pt idx="4">
                  <c:v>1.24</c:v>
                </c:pt>
                <c:pt idx="5">
                  <c:v>1.619047619047619</c:v>
                </c:pt>
                <c:pt idx="6">
                  <c:v>1.380952380952381</c:v>
                </c:pt>
                <c:pt idx="7">
                  <c:v>1.0909090909090908</c:v>
                </c:pt>
                <c:pt idx="8">
                  <c:v>1.5454545454545454</c:v>
                </c:pt>
                <c:pt idx="9">
                  <c:v>1.8636363636363635</c:v>
                </c:pt>
                <c:pt idx="10">
                  <c:v>2.3157894736842106</c:v>
                </c:pt>
                <c:pt idx="11">
                  <c:v>0.8</c:v>
                </c:pt>
                <c:pt idx="12">
                  <c:v>1.6363636363636365</c:v>
                </c:pt>
                <c:pt idx="13">
                  <c:v>1.5</c:v>
                </c:pt>
                <c:pt idx="14">
                  <c:v>1.4545454545454546</c:v>
                </c:pt>
                <c:pt idx="15">
                  <c:v>1.2272727272727273</c:v>
                </c:pt>
                <c:pt idx="16">
                  <c:v>0.7619047619047619</c:v>
                </c:pt>
                <c:pt idx="17">
                  <c:v>0.65</c:v>
                </c:pt>
                <c:pt idx="18">
                  <c:v>1.4190981432360743</c:v>
                </c:pt>
              </c:numCache>
            </c:numRef>
          </c:val>
          <c:shape val="box"/>
        </c:ser>
        <c:gapDepth val="0"/>
        <c:shape val="box"/>
        <c:axId val="58769190"/>
        <c:axId val="59160663"/>
      </c:bar3D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60663"/>
        <c:crosses val="autoZero"/>
        <c:auto val="0"/>
        <c:lblOffset val="100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Interceptions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32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Feuil1!$R$28:$R$46</c:f>
              <c:numCache>
                <c:ptCount val="19"/>
                <c:pt idx="0">
                  <c:v>2.1538461538461537</c:v>
                </c:pt>
                <c:pt idx="1">
                  <c:v>2.1666666666666665</c:v>
                </c:pt>
                <c:pt idx="2">
                  <c:v>3.130434782608696</c:v>
                </c:pt>
                <c:pt idx="3">
                  <c:v>3.590909090909091</c:v>
                </c:pt>
                <c:pt idx="4">
                  <c:v>2.36</c:v>
                </c:pt>
                <c:pt idx="5">
                  <c:v>2.4285714285714284</c:v>
                </c:pt>
                <c:pt idx="6">
                  <c:v>4.380952380952381</c:v>
                </c:pt>
                <c:pt idx="7">
                  <c:v>3.5</c:v>
                </c:pt>
                <c:pt idx="8">
                  <c:v>3.6818181818181817</c:v>
                </c:pt>
                <c:pt idx="9">
                  <c:v>3.1818181818181817</c:v>
                </c:pt>
                <c:pt idx="10">
                  <c:v>4.2631578947368425</c:v>
                </c:pt>
                <c:pt idx="11">
                  <c:v>3.05</c:v>
                </c:pt>
                <c:pt idx="12">
                  <c:v>3</c:v>
                </c:pt>
                <c:pt idx="13">
                  <c:v>2.272727272727273</c:v>
                </c:pt>
                <c:pt idx="14">
                  <c:v>2.590909090909091</c:v>
                </c:pt>
                <c:pt idx="15">
                  <c:v>2.5</c:v>
                </c:pt>
                <c:pt idx="16">
                  <c:v>2.142857142857143</c:v>
                </c:pt>
                <c:pt idx="17">
                  <c:v>1.6</c:v>
                </c:pt>
                <c:pt idx="18">
                  <c:v>2.9045092838196287</c:v>
                </c:pt>
              </c:numCache>
            </c:numRef>
          </c:val>
          <c:shape val="box"/>
        </c:ser>
        <c:gapDepth val="0"/>
        <c:shape val="box"/>
        <c:axId val="62683920"/>
        <c:axId val="27284369"/>
      </c:bar3D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84369"/>
        <c:crosses val="autoZero"/>
        <c:auto val="0"/>
        <c:lblOffset val="100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839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Mauvaises Passes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1"/>
          <c:w val="0.932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Feuil1!$Q$28:$Q$46</c:f>
              <c:numCache>
                <c:ptCount val="19"/>
                <c:pt idx="0">
                  <c:v>1</c:v>
                </c:pt>
                <c:pt idx="1">
                  <c:v>1.2777777777777777</c:v>
                </c:pt>
                <c:pt idx="2">
                  <c:v>1.9565217391304348</c:v>
                </c:pt>
                <c:pt idx="3">
                  <c:v>0.8636363636363636</c:v>
                </c:pt>
                <c:pt idx="4">
                  <c:v>1.4</c:v>
                </c:pt>
                <c:pt idx="5">
                  <c:v>1.0476190476190477</c:v>
                </c:pt>
                <c:pt idx="6">
                  <c:v>1.4285714285714286</c:v>
                </c:pt>
                <c:pt idx="7">
                  <c:v>2.3181818181818183</c:v>
                </c:pt>
                <c:pt idx="8">
                  <c:v>2.1818181818181817</c:v>
                </c:pt>
                <c:pt idx="9">
                  <c:v>2.1363636363636362</c:v>
                </c:pt>
                <c:pt idx="10">
                  <c:v>1.4736842105263157</c:v>
                </c:pt>
                <c:pt idx="11">
                  <c:v>1.2</c:v>
                </c:pt>
                <c:pt idx="12">
                  <c:v>1.5909090909090908</c:v>
                </c:pt>
                <c:pt idx="13">
                  <c:v>1.6363636363636365</c:v>
                </c:pt>
                <c:pt idx="14">
                  <c:v>1.3181818181818181</c:v>
                </c:pt>
                <c:pt idx="15">
                  <c:v>1.8181818181818181</c:v>
                </c:pt>
                <c:pt idx="16">
                  <c:v>1.2380952380952381</c:v>
                </c:pt>
                <c:pt idx="17">
                  <c:v>1.4</c:v>
                </c:pt>
                <c:pt idx="18">
                  <c:v>1.5358090185676392</c:v>
                </c:pt>
              </c:numCache>
            </c:numRef>
          </c:val>
          <c:shape val="box"/>
        </c:ser>
        <c:gapDepth val="0"/>
        <c:shape val="box"/>
        <c:axId val="44232730"/>
        <c:axId val="62550251"/>
      </c:bar3D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50251"/>
        <c:crosses val="autoZero"/>
        <c:auto val="0"/>
        <c:lblOffset val="100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327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Passes Décisives
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1155"/>
          <c:w val="0.921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Feuil1!$P$25</c:f>
              <c:strCache>
                <c:ptCount val="1"/>
                <c:pt idx="0">
                  <c:v>PD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Feuil1!$P$28:$P$46</c:f>
              <c:numCache>
                <c:ptCount val="19"/>
                <c:pt idx="0">
                  <c:v>1.3076923076923077</c:v>
                </c:pt>
                <c:pt idx="1">
                  <c:v>1.5</c:v>
                </c:pt>
                <c:pt idx="2">
                  <c:v>1.5217391304347827</c:v>
                </c:pt>
                <c:pt idx="3">
                  <c:v>2.227272727272727</c:v>
                </c:pt>
                <c:pt idx="4">
                  <c:v>2.92</c:v>
                </c:pt>
                <c:pt idx="5">
                  <c:v>2.857142857142857</c:v>
                </c:pt>
                <c:pt idx="6">
                  <c:v>2.9523809523809526</c:v>
                </c:pt>
                <c:pt idx="7">
                  <c:v>3</c:v>
                </c:pt>
                <c:pt idx="8">
                  <c:v>3.8181818181818183</c:v>
                </c:pt>
                <c:pt idx="9">
                  <c:v>3.5454545454545454</c:v>
                </c:pt>
                <c:pt idx="10">
                  <c:v>2.8421052631578947</c:v>
                </c:pt>
                <c:pt idx="11">
                  <c:v>2.95</c:v>
                </c:pt>
                <c:pt idx="12">
                  <c:v>2.590909090909091</c:v>
                </c:pt>
                <c:pt idx="13">
                  <c:v>2.8636363636363638</c:v>
                </c:pt>
                <c:pt idx="14">
                  <c:v>2.409090909090909</c:v>
                </c:pt>
                <c:pt idx="15">
                  <c:v>1.5454545454545454</c:v>
                </c:pt>
                <c:pt idx="16">
                  <c:v>1.7619047619047619</c:v>
                </c:pt>
                <c:pt idx="17">
                  <c:v>1.6</c:v>
                </c:pt>
                <c:pt idx="18">
                  <c:v>2.493368700265252</c:v>
                </c:pt>
              </c:numCache>
            </c:numRef>
          </c:val>
          <c:shape val="box"/>
        </c:ser>
        <c:gapDepth val="0"/>
        <c:shape val="box"/>
        <c:axId val="26081348"/>
        <c:axId val="33405541"/>
      </c:bar3D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05541"/>
        <c:crosses val="autoZero"/>
        <c:auto val="0"/>
        <c:lblOffset val="100"/>
        <c:noMultiLvlLbl val="0"/>
      </c:catAx>
      <c:valAx>
        <c:axId val="33405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Adresse à 2 points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.01"/>
          <c:y val="0.0725"/>
          <c:w val="0.95775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Feuil1!$H$4:$H$22</c:f>
              <c:numCache>
                <c:ptCount val="19"/>
                <c:pt idx="0">
                  <c:v>0.5227272727272727</c:v>
                </c:pt>
                <c:pt idx="1">
                  <c:v>0.48404255319148937</c:v>
                </c:pt>
                <c:pt idx="2">
                  <c:v>0.5294117647058824</c:v>
                </c:pt>
                <c:pt idx="3">
                  <c:v>0.5221238938053098</c:v>
                </c:pt>
                <c:pt idx="4">
                  <c:v>0.5877192982456141</c:v>
                </c:pt>
                <c:pt idx="5">
                  <c:v>0.5734265734265734</c:v>
                </c:pt>
                <c:pt idx="6">
                  <c:v>0.6188340807174888</c:v>
                </c:pt>
                <c:pt idx="7">
                  <c:v>0.5354609929078015</c:v>
                </c:pt>
                <c:pt idx="8">
                  <c:v>0.5476190476190477</c:v>
                </c:pt>
                <c:pt idx="9">
                  <c:v>0.5308056872037915</c:v>
                </c:pt>
                <c:pt idx="10">
                  <c:v>0.5355191256830601</c:v>
                </c:pt>
                <c:pt idx="11">
                  <c:v>0.6174863387978142</c:v>
                </c:pt>
                <c:pt idx="12">
                  <c:v>0.5606936416184971</c:v>
                </c:pt>
                <c:pt idx="13">
                  <c:v>0.5099009900990099</c:v>
                </c:pt>
                <c:pt idx="14">
                  <c:v>0.4652777777777778</c:v>
                </c:pt>
                <c:pt idx="15">
                  <c:v>0.5169082125603864</c:v>
                </c:pt>
                <c:pt idx="16">
                  <c:v>0.5068493150684932</c:v>
                </c:pt>
                <c:pt idx="17">
                  <c:v>0.48466257668711654</c:v>
                </c:pt>
                <c:pt idx="18">
                  <c:v>0.5400555976750063</c:v>
                </c:pt>
              </c:numCache>
            </c:numRef>
          </c:val>
          <c:shape val="box"/>
        </c:ser>
        <c:gapDepth val="0"/>
        <c:shape val="box"/>
        <c:axId val="32214414"/>
        <c:axId val="21494271"/>
      </c:bar3D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94271"/>
        <c:crosses val="autoZero"/>
        <c:auto val="0"/>
        <c:lblOffset val="100"/>
        <c:noMultiLvlLbl val="0"/>
      </c:catAx>
      <c:valAx>
        <c:axId val="214942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Adresse aux Lancers-Francs
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200"/>
      <c:rAngAx val="1"/>
    </c:view3D>
    <c:plotArea>
      <c:layout>
        <c:manualLayout>
          <c:xMode val="edge"/>
          <c:yMode val="edge"/>
          <c:x val="0"/>
          <c:y val="0.0035"/>
          <c:w val="1"/>
          <c:h val="0.9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Feuil1!$C$25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Feuil1!$B$28:$B$46</c:f>
              <c:strCache>
                <c:ptCount val="19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Moyenne</c:v>
                </c:pt>
              </c:strCache>
            </c:strRef>
          </c:cat>
          <c:val>
            <c:numRef>
              <c:f>Feuil1!$O$4:$O$22</c:f>
              <c:numCache>
                <c:ptCount val="19"/>
                <c:pt idx="0">
                  <c:v>0.5625</c:v>
                </c:pt>
                <c:pt idx="1">
                  <c:v>0.5238095238095238</c:v>
                </c:pt>
                <c:pt idx="2">
                  <c:v>0.4222222222222222</c:v>
                </c:pt>
                <c:pt idx="3">
                  <c:v>0.46853146853146854</c:v>
                </c:pt>
                <c:pt idx="4">
                  <c:v>0.43448275862068964</c:v>
                </c:pt>
                <c:pt idx="5">
                  <c:v>0.5892857142857143</c:v>
                </c:pt>
                <c:pt idx="6">
                  <c:v>0.41333333333333333</c:v>
                </c:pt>
                <c:pt idx="7">
                  <c:v>0.5592417061611374</c:v>
                </c:pt>
                <c:pt idx="8">
                  <c:v>0.5586206896551724</c:v>
                </c:pt>
                <c:pt idx="9">
                  <c:v>0.6534090909090909</c:v>
                </c:pt>
                <c:pt idx="10">
                  <c:v>0.6136363636363636</c:v>
                </c:pt>
                <c:pt idx="11">
                  <c:v>0.6330935251798561</c:v>
                </c:pt>
                <c:pt idx="12">
                  <c:v>0.6171875</c:v>
                </c:pt>
                <c:pt idx="13">
                  <c:v>0.6242424242424243</c:v>
                </c:pt>
                <c:pt idx="14">
                  <c:v>0.625</c:v>
                </c:pt>
                <c:pt idx="15">
                  <c:v>0.5486725663716814</c:v>
                </c:pt>
                <c:pt idx="16">
                  <c:v>0.7132867132867133</c:v>
                </c:pt>
                <c:pt idx="17">
                  <c:v>0.5535714285714286</c:v>
                </c:pt>
                <c:pt idx="18">
                  <c:v>0.5625488663017982</c:v>
                </c:pt>
              </c:numCache>
            </c:numRef>
          </c:val>
          <c:shape val="box"/>
        </c:ser>
        <c:gapDepth val="0"/>
        <c:shape val="box"/>
        <c:axId val="59230712"/>
        <c:axId val="63314361"/>
      </c:bar3D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0"/>
        <c:lblOffset val="100"/>
        <c:noMultiLvlLbl val="0"/>
      </c:catAx>
      <c:valAx>
        <c:axId val="633143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22</xdr:col>
      <xdr:colOff>0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81000" y="0"/>
          <a:ext cx="76200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38100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9525" y="466725"/>
          <a:ext cx="400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22</xdr:col>
      <xdr:colOff>0</xdr:colOff>
      <xdr:row>26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81000" y="6315075"/>
          <a:ext cx="76200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28575</xdr:rowOff>
    </xdr:from>
    <xdr:to>
      <xdr:col>1</xdr:col>
      <xdr:colOff>38100</xdr:colOff>
      <xdr:row>26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9525" y="6781800"/>
          <a:ext cx="4000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Shape 1025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pane ySplit="3" topLeftCell="BM1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57421875" style="0" customWidth="1"/>
    <col min="2" max="2" width="7.7109375" style="1" customWidth="1"/>
    <col min="3" max="3" width="6.140625" style="0" customWidth="1"/>
    <col min="4" max="4" width="7.421875" style="0" customWidth="1"/>
    <col min="5" max="5" width="4.8515625" style="15" customWidth="1"/>
    <col min="6" max="6" width="5.8515625" style="0" customWidth="1"/>
    <col min="7" max="7" width="5.421875" style="0" customWidth="1"/>
    <col min="8" max="8" width="7.28125" style="0" customWidth="1"/>
    <col min="9" max="9" width="4.7109375" style="0" customWidth="1"/>
    <col min="10" max="10" width="5.8515625" style="0" customWidth="1"/>
    <col min="11" max="11" width="4.421875" style="0" customWidth="1"/>
    <col min="12" max="12" width="4.8515625" style="0" customWidth="1"/>
    <col min="13" max="13" width="5.8515625" style="0" customWidth="1"/>
    <col min="14" max="14" width="4.8515625" style="0" customWidth="1"/>
    <col min="15" max="15" width="7.421875" style="0" customWidth="1"/>
    <col min="16" max="16" width="5.140625" style="0" customWidth="1"/>
    <col min="17" max="18" width="4.7109375" style="0" customWidth="1"/>
    <col min="19" max="19" width="4.57421875" style="0" customWidth="1"/>
    <col min="20" max="20" width="4.7109375" style="0" customWidth="1"/>
    <col min="21" max="21" width="4.140625" style="0" customWidth="1"/>
    <col min="22" max="22" width="3.7109375" style="0" customWidth="1"/>
  </cols>
  <sheetData>
    <row r="1" spans="1:22" s="2" customFormat="1" ht="17.25" customHeight="1">
      <c r="A1" s="2" t="s">
        <v>0</v>
      </c>
      <c r="B1" s="48" t="s">
        <v>1</v>
      </c>
      <c r="C1" s="44" t="s">
        <v>2</v>
      </c>
      <c r="D1" s="47" t="s">
        <v>3</v>
      </c>
      <c r="E1" s="46" t="s">
        <v>4</v>
      </c>
      <c r="F1" s="16"/>
      <c r="G1" s="16"/>
      <c r="H1" s="16" t="s">
        <v>5</v>
      </c>
      <c r="I1" s="45" t="s">
        <v>6</v>
      </c>
      <c r="J1" s="18"/>
      <c r="K1" s="17"/>
      <c r="L1" s="45" t="s">
        <v>7</v>
      </c>
      <c r="M1" s="18"/>
      <c r="N1" s="74"/>
      <c r="O1" s="16" t="s">
        <v>5</v>
      </c>
      <c r="P1" s="44" t="s">
        <v>8</v>
      </c>
      <c r="Q1" s="6"/>
      <c r="R1" s="44" t="s">
        <v>9</v>
      </c>
      <c r="S1" s="6"/>
      <c r="T1" s="43"/>
      <c r="U1" s="57" t="s">
        <v>10</v>
      </c>
      <c r="V1" s="52"/>
    </row>
    <row r="2" spans="1:22" s="2" customFormat="1" ht="17.25" customHeight="1">
      <c r="A2" s="8" t="s">
        <v>11</v>
      </c>
      <c r="B2" s="8"/>
      <c r="C2" s="7"/>
      <c r="D2" s="48" t="s">
        <v>12</v>
      </c>
      <c r="E2" s="46" t="s">
        <v>13</v>
      </c>
      <c r="F2" s="18"/>
      <c r="G2" s="18"/>
      <c r="H2" s="16" t="s">
        <v>14</v>
      </c>
      <c r="I2" s="26"/>
      <c r="J2" s="18"/>
      <c r="K2" s="17"/>
      <c r="L2" s="45" t="s">
        <v>15</v>
      </c>
      <c r="M2" s="18"/>
      <c r="N2"/>
      <c r="O2" s="16" t="s">
        <v>14</v>
      </c>
      <c r="P2" s="7"/>
      <c r="Q2" s="44" t="s">
        <v>16</v>
      </c>
      <c r="R2" s="7"/>
      <c r="S2" s="44" t="s">
        <v>17</v>
      </c>
      <c r="T2" s="45" t="s">
        <v>18</v>
      </c>
      <c r="U2" s="58" t="s">
        <v>19</v>
      </c>
      <c r="V2" s="52"/>
    </row>
    <row r="3" spans="1:22" ht="12" customHeight="1" thickBot="1">
      <c r="A3" s="4"/>
      <c r="B3" s="4"/>
      <c r="C3" s="3"/>
      <c r="D3" s="3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2"/>
      <c r="U3" s="55"/>
      <c r="V3" s="56"/>
    </row>
    <row r="4" spans="1:22" ht="22.5" customHeight="1">
      <c r="A4" s="71">
        <v>13</v>
      </c>
      <c r="B4" s="5" t="s">
        <v>20</v>
      </c>
      <c r="C4" s="51">
        <v>119</v>
      </c>
      <c r="D4" s="40">
        <v>98</v>
      </c>
      <c r="E4" s="23">
        <v>46</v>
      </c>
      <c r="F4" s="24" t="s">
        <v>21</v>
      </c>
      <c r="G4" s="20">
        <v>88</v>
      </c>
      <c r="H4" s="133">
        <f aca="true" t="shared" si="0" ref="H4:H22">E4/G4</f>
        <v>0.5227272727272727</v>
      </c>
      <c r="I4" s="30">
        <v>0</v>
      </c>
      <c r="J4" s="31" t="s">
        <v>21</v>
      </c>
      <c r="K4" s="28">
        <v>1</v>
      </c>
      <c r="L4" s="33">
        <v>27</v>
      </c>
      <c r="M4" s="34" t="s">
        <v>21</v>
      </c>
      <c r="N4" s="35">
        <v>48</v>
      </c>
      <c r="O4" s="137">
        <f aca="true" t="shared" si="1" ref="O4:O22">L4/N4</f>
        <v>0.5625</v>
      </c>
      <c r="P4" s="9">
        <v>17</v>
      </c>
      <c r="Q4" s="10">
        <v>13</v>
      </c>
      <c r="R4" s="9">
        <v>28</v>
      </c>
      <c r="S4" s="10">
        <v>22</v>
      </c>
      <c r="T4" s="10">
        <v>45</v>
      </c>
      <c r="U4" s="59">
        <v>372</v>
      </c>
      <c r="V4" s="53"/>
    </row>
    <row r="5" spans="1:22" ht="22.5" customHeight="1">
      <c r="A5" s="70">
        <v>18</v>
      </c>
      <c r="B5" s="11" t="s">
        <v>22</v>
      </c>
      <c r="C5" s="50">
        <v>226</v>
      </c>
      <c r="D5" s="41">
        <v>163</v>
      </c>
      <c r="E5" s="21">
        <v>91</v>
      </c>
      <c r="F5" s="25" t="s">
        <v>21</v>
      </c>
      <c r="G5" s="22">
        <v>188</v>
      </c>
      <c r="H5" s="134">
        <f t="shared" si="0"/>
        <v>0.48404255319148937</v>
      </c>
      <c r="I5" s="113">
        <v>0</v>
      </c>
      <c r="J5" s="114" t="s">
        <v>21</v>
      </c>
      <c r="K5" s="115">
        <v>1</v>
      </c>
      <c r="L5" s="27">
        <v>44</v>
      </c>
      <c r="M5" s="32" t="s">
        <v>21</v>
      </c>
      <c r="N5" s="29">
        <v>84</v>
      </c>
      <c r="O5" s="138">
        <f t="shared" si="1"/>
        <v>0.5238095238095238</v>
      </c>
      <c r="P5" s="12">
        <v>27</v>
      </c>
      <c r="Q5" s="13">
        <v>23</v>
      </c>
      <c r="R5" s="12">
        <v>39</v>
      </c>
      <c r="S5" s="13">
        <v>23</v>
      </c>
      <c r="T5" s="13">
        <v>75</v>
      </c>
      <c r="U5" s="19">
        <v>480</v>
      </c>
      <c r="V5" s="54"/>
    </row>
    <row r="6" spans="1:22" ht="22.5" customHeight="1">
      <c r="A6" s="70">
        <v>23</v>
      </c>
      <c r="B6" s="11" t="s">
        <v>23</v>
      </c>
      <c r="C6" s="50">
        <v>364</v>
      </c>
      <c r="D6" s="41">
        <v>293</v>
      </c>
      <c r="E6" s="21">
        <v>144</v>
      </c>
      <c r="F6" s="25" t="s">
        <v>21</v>
      </c>
      <c r="G6" s="22">
        <v>272</v>
      </c>
      <c r="H6" s="134">
        <f t="shared" si="0"/>
        <v>0.5294117647058824</v>
      </c>
      <c r="I6" s="113">
        <v>0</v>
      </c>
      <c r="J6" s="114" t="s">
        <v>21</v>
      </c>
      <c r="K6" s="115">
        <v>1</v>
      </c>
      <c r="L6" s="27">
        <v>76</v>
      </c>
      <c r="M6" s="32" t="s">
        <v>21</v>
      </c>
      <c r="N6" s="29">
        <v>180</v>
      </c>
      <c r="O6" s="138">
        <f t="shared" si="1"/>
        <v>0.4222222222222222</v>
      </c>
      <c r="P6" s="12">
        <v>35</v>
      </c>
      <c r="Q6" s="13">
        <v>45</v>
      </c>
      <c r="R6" s="12">
        <v>72</v>
      </c>
      <c r="S6" s="13">
        <v>42</v>
      </c>
      <c r="T6" s="13">
        <v>102</v>
      </c>
      <c r="U6" s="19">
        <v>735</v>
      </c>
      <c r="V6" s="54"/>
    </row>
    <row r="7" spans="1:22" ht="22.5" customHeight="1">
      <c r="A7" s="70">
        <v>22</v>
      </c>
      <c r="B7" s="99" t="s">
        <v>24</v>
      </c>
      <c r="C7" s="100">
        <v>421</v>
      </c>
      <c r="D7" s="101">
        <v>213</v>
      </c>
      <c r="E7" s="102">
        <v>177</v>
      </c>
      <c r="F7" s="25" t="s">
        <v>21</v>
      </c>
      <c r="G7" s="103">
        <v>339</v>
      </c>
      <c r="H7" s="134">
        <f t="shared" si="0"/>
        <v>0.5221238938053098</v>
      </c>
      <c r="I7" s="104">
        <v>0</v>
      </c>
      <c r="J7" s="105" t="s">
        <v>21</v>
      </c>
      <c r="K7" s="106">
        <v>2</v>
      </c>
      <c r="L7" s="107">
        <v>67</v>
      </c>
      <c r="M7" s="108" t="s">
        <v>21</v>
      </c>
      <c r="N7" s="109">
        <v>143</v>
      </c>
      <c r="O7" s="138">
        <f t="shared" si="1"/>
        <v>0.46853146853146854</v>
      </c>
      <c r="P7" s="110">
        <v>49</v>
      </c>
      <c r="Q7" s="111">
        <v>19</v>
      </c>
      <c r="R7" s="110">
        <v>79</v>
      </c>
      <c r="S7" s="111">
        <v>38</v>
      </c>
      <c r="T7" s="111">
        <v>82</v>
      </c>
      <c r="U7" s="112">
        <f>(11*60)+12</f>
        <v>672</v>
      </c>
      <c r="V7" s="53">
        <v>20</v>
      </c>
    </row>
    <row r="8" spans="1:22" ht="22.5" customHeight="1">
      <c r="A8" s="70">
        <v>25</v>
      </c>
      <c r="B8" s="11" t="s">
        <v>25</v>
      </c>
      <c r="C8" s="50">
        <v>468</v>
      </c>
      <c r="D8" s="41">
        <v>241</v>
      </c>
      <c r="E8" s="21">
        <v>201</v>
      </c>
      <c r="F8" s="25" t="s">
        <v>21</v>
      </c>
      <c r="G8" s="22">
        <v>342</v>
      </c>
      <c r="H8" s="134">
        <f t="shared" si="0"/>
        <v>0.5877192982456141</v>
      </c>
      <c r="I8" s="27">
        <v>1</v>
      </c>
      <c r="J8" s="32" t="s">
        <v>21</v>
      </c>
      <c r="K8" s="29">
        <v>2</v>
      </c>
      <c r="L8" s="27">
        <v>63</v>
      </c>
      <c r="M8" s="32" t="s">
        <v>21</v>
      </c>
      <c r="N8" s="29">
        <v>145</v>
      </c>
      <c r="O8" s="138">
        <f t="shared" si="1"/>
        <v>0.43448275862068964</v>
      </c>
      <c r="P8" s="12">
        <v>73</v>
      </c>
      <c r="Q8" s="13">
        <v>35</v>
      </c>
      <c r="R8" s="12">
        <v>59</v>
      </c>
      <c r="S8" s="13">
        <v>31</v>
      </c>
      <c r="T8" s="13">
        <v>113</v>
      </c>
      <c r="U8" s="19">
        <v>713</v>
      </c>
      <c r="V8" s="54">
        <v>15</v>
      </c>
    </row>
    <row r="9" spans="1:22" ht="22.5" customHeight="1">
      <c r="A9" s="70">
        <v>21</v>
      </c>
      <c r="B9" s="11" t="s">
        <v>26</v>
      </c>
      <c r="C9" s="50">
        <v>427</v>
      </c>
      <c r="D9" s="41">
        <v>191</v>
      </c>
      <c r="E9" s="21">
        <v>164</v>
      </c>
      <c r="F9" s="25" t="s">
        <v>21</v>
      </c>
      <c r="G9" s="22">
        <v>286</v>
      </c>
      <c r="H9" s="134">
        <f t="shared" si="0"/>
        <v>0.5734265734265734</v>
      </c>
      <c r="I9" s="27"/>
      <c r="J9" s="32"/>
      <c r="K9" s="29"/>
      <c r="L9" s="27">
        <v>99</v>
      </c>
      <c r="M9" s="32" t="s">
        <v>21</v>
      </c>
      <c r="N9" s="29">
        <v>168</v>
      </c>
      <c r="O9" s="138">
        <f t="shared" si="1"/>
        <v>0.5892857142857143</v>
      </c>
      <c r="P9" s="12">
        <v>60</v>
      </c>
      <c r="Q9" s="13">
        <v>22</v>
      </c>
      <c r="R9" s="12">
        <v>51</v>
      </c>
      <c r="S9" s="13">
        <v>34</v>
      </c>
      <c r="T9" s="13">
        <v>89</v>
      </c>
      <c r="U9" s="19">
        <v>603</v>
      </c>
      <c r="V9" s="54">
        <v>45</v>
      </c>
    </row>
    <row r="10" spans="1:22" ht="22.5" customHeight="1">
      <c r="A10" s="88">
        <v>21</v>
      </c>
      <c r="B10" s="90" t="s">
        <v>27</v>
      </c>
      <c r="C10" s="91">
        <v>338</v>
      </c>
      <c r="D10" s="92">
        <v>218</v>
      </c>
      <c r="E10" s="116">
        <v>138</v>
      </c>
      <c r="F10" s="89" t="s">
        <v>21</v>
      </c>
      <c r="G10" s="89">
        <v>223</v>
      </c>
      <c r="H10" s="135">
        <f t="shared" si="0"/>
        <v>0.6188340807174888</v>
      </c>
      <c r="I10" s="93"/>
      <c r="J10" s="94"/>
      <c r="K10" s="94"/>
      <c r="L10" s="93">
        <v>62</v>
      </c>
      <c r="M10" s="94" t="s">
        <v>21</v>
      </c>
      <c r="N10" s="139">
        <v>150</v>
      </c>
      <c r="O10" s="138">
        <f t="shared" si="1"/>
        <v>0.41333333333333333</v>
      </c>
      <c r="P10" s="95">
        <v>62</v>
      </c>
      <c r="Q10" s="96">
        <v>30</v>
      </c>
      <c r="R10" s="95">
        <v>92</v>
      </c>
      <c r="S10" s="96">
        <v>29</v>
      </c>
      <c r="T10" s="96">
        <v>83</v>
      </c>
      <c r="U10" s="97">
        <f>41465/60</f>
        <v>691.0833333333334</v>
      </c>
      <c r="V10" s="98">
        <f>41465-(691*60)</f>
        <v>5</v>
      </c>
    </row>
    <row r="11" spans="1:22" ht="22.5" customHeight="1">
      <c r="A11" s="88">
        <v>22</v>
      </c>
      <c r="B11" s="90" t="s">
        <v>28</v>
      </c>
      <c r="C11" s="91">
        <v>420</v>
      </c>
      <c r="D11" s="92">
        <v>264</v>
      </c>
      <c r="E11" s="116">
        <v>151</v>
      </c>
      <c r="F11" s="89" t="s">
        <v>21</v>
      </c>
      <c r="G11" s="89">
        <v>282</v>
      </c>
      <c r="H11" s="135">
        <f t="shared" si="0"/>
        <v>0.5354609929078015</v>
      </c>
      <c r="I11" s="93"/>
      <c r="J11" s="94"/>
      <c r="K11" s="94"/>
      <c r="L11" s="93">
        <v>118</v>
      </c>
      <c r="M11" s="94" t="s">
        <v>21</v>
      </c>
      <c r="N11" s="139">
        <v>211</v>
      </c>
      <c r="O11" s="138">
        <f t="shared" si="1"/>
        <v>0.5592417061611374</v>
      </c>
      <c r="P11" s="95">
        <v>66</v>
      </c>
      <c r="Q11" s="96">
        <v>51</v>
      </c>
      <c r="R11" s="95">
        <v>77</v>
      </c>
      <c r="S11" s="96">
        <v>24</v>
      </c>
      <c r="T11" s="96">
        <v>87</v>
      </c>
      <c r="U11" s="97">
        <f>41045/60</f>
        <v>684.0833333333334</v>
      </c>
      <c r="V11" s="98">
        <v>5</v>
      </c>
    </row>
    <row r="12" spans="1:22" ht="22.5" customHeight="1">
      <c r="A12" s="88">
        <v>22</v>
      </c>
      <c r="B12" s="90" t="s">
        <v>29</v>
      </c>
      <c r="C12" s="91">
        <v>357</v>
      </c>
      <c r="D12" s="92">
        <v>202</v>
      </c>
      <c r="E12" s="116">
        <v>138</v>
      </c>
      <c r="F12" s="89" t="s">
        <v>21</v>
      </c>
      <c r="G12" s="89">
        <v>252</v>
      </c>
      <c r="H12" s="135">
        <f t="shared" si="0"/>
        <v>0.5476190476190477</v>
      </c>
      <c r="I12" s="93"/>
      <c r="J12" s="94"/>
      <c r="K12" s="94"/>
      <c r="L12" s="93">
        <v>81</v>
      </c>
      <c r="M12" s="94" t="s">
        <v>21</v>
      </c>
      <c r="N12" s="139">
        <v>145</v>
      </c>
      <c r="O12" s="138">
        <f t="shared" si="1"/>
        <v>0.5586206896551724</v>
      </c>
      <c r="P12" s="95">
        <v>84</v>
      </c>
      <c r="Q12" s="96">
        <v>48</v>
      </c>
      <c r="R12" s="95">
        <v>81</v>
      </c>
      <c r="S12" s="96">
        <v>34</v>
      </c>
      <c r="T12" s="96">
        <v>91</v>
      </c>
      <c r="U12" s="97">
        <v>620</v>
      </c>
      <c r="V12" s="98">
        <v>50</v>
      </c>
    </row>
    <row r="13" spans="1:22" ht="22.5" customHeight="1">
      <c r="A13" s="88">
        <v>22</v>
      </c>
      <c r="B13" s="90" t="s">
        <v>30</v>
      </c>
      <c r="C13" s="91">
        <v>339</v>
      </c>
      <c r="D13" s="92">
        <v>158</v>
      </c>
      <c r="E13" s="116">
        <v>112</v>
      </c>
      <c r="F13" s="89" t="s">
        <v>21</v>
      </c>
      <c r="G13" s="89">
        <v>211</v>
      </c>
      <c r="H13" s="135">
        <f t="shared" si="0"/>
        <v>0.5308056872037915</v>
      </c>
      <c r="I13" s="93"/>
      <c r="J13" s="94"/>
      <c r="K13" s="94"/>
      <c r="L13" s="93">
        <v>115</v>
      </c>
      <c r="M13" s="94" t="s">
        <v>21</v>
      </c>
      <c r="N13" s="139">
        <v>176</v>
      </c>
      <c r="O13" s="138">
        <f t="shared" si="1"/>
        <v>0.6534090909090909</v>
      </c>
      <c r="P13" s="95">
        <v>78</v>
      </c>
      <c r="Q13" s="96">
        <v>47</v>
      </c>
      <c r="R13" s="95">
        <v>70</v>
      </c>
      <c r="S13" s="96">
        <v>41</v>
      </c>
      <c r="T13" s="96">
        <v>100</v>
      </c>
      <c r="U13" s="97">
        <v>577</v>
      </c>
      <c r="V13" s="98">
        <v>20</v>
      </c>
    </row>
    <row r="14" spans="1:22" ht="22.5" customHeight="1">
      <c r="A14" s="88">
        <v>19</v>
      </c>
      <c r="B14" s="90" t="s">
        <v>31</v>
      </c>
      <c r="C14" s="91">
        <v>277</v>
      </c>
      <c r="D14" s="92">
        <v>168</v>
      </c>
      <c r="E14" s="116">
        <v>98</v>
      </c>
      <c r="F14" s="89" t="s">
        <v>21</v>
      </c>
      <c r="G14" s="89">
        <v>183</v>
      </c>
      <c r="H14" s="135">
        <f aca="true" t="shared" si="2" ref="H14:H21">E14/G14</f>
        <v>0.5355191256830601</v>
      </c>
      <c r="I14" s="93"/>
      <c r="J14" s="94"/>
      <c r="K14" s="94"/>
      <c r="L14" s="93">
        <v>81</v>
      </c>
      <c r="M14" s="94" t="s">
        <v>21</v>
      </c>
      <c r="N14" s="139">
        <v>132</v>
      </c>
      <c r="O14" s="138">
        <f aca="true" t="shared" si="3" ref="O14:O21">L14/N14</f>
        <v>0.6136363636363636</v>
      </c>
      <c r="P14" s="95">
        <v>54</v>
      </c>
      <c r="Q14" s="96">
        <v>28</v>
      </c>
      <c r="R14" s="95">
        <v>81</v>
      </c>
      <c r="S14" s="96">
        <v>44</v>
      </c>
      <c r="T14" s="96">
        <v>82</v>
      </c>
      <c r="U14" s="97">
        <v>543</v>
      </c>
      <c r="V14" s="98">
        <v>40</v>
      </c>
    </row>
    <row r="15" spans="1:22" ht="22.5" customHeight="1">
      <c r="A15" s="88">
        <v>20</v>
      </c>
      <c r="B15" s="90" t="s">
        <v>36</v>
      </c>
      <c r="C15" s="91">
        <v>314</v>
      </c>
      <c r="D15" s="92">
        <v>128</v>
      </c>
      <c r="E15" s="116">
        <v>113</v>
      </c>
      <c r="F15" s="89" t="s">
        <v>21</v>
      </c>
      <c r="G15" s="89">
        <v>183</v>
      </c>
      <c r="H15" s="135">
        <f t="shared" si="2"/>
        <v>0.6174863387978142</v>
      </c>
      <c r="I15" s="93"/>
      <c r="J15" s="94"/>
      <c r="K15" s="94"/>
      <c r="L15" s="93">
        <v>88</v>
      </c>
      <c r="M15" s="94" t="s">
        <v>21</v>
      </c>
      <c r="N15" s="139">
        <v>139</v>
      </c>
      <c r="O15" s="138">
        <f t="shared" si="3"/>
        <v>0.6330935251798561</v>
      </c>
      <c r="P15" s="95">
        <v>59</v>
      </c>
      <c r="Q15" s="96">
        <v>24</v>
      </c>
      <c r="R15" s="95">
        <v>61</v>
      </c>
      <c r="S15" s="96">
        <v>16</v>
      </c>
      <c r="T15" s="96">
        <v>84</v>
      </c>
      <c r="U15" s="97">
        <f>28980/60</f>
        <v>483</v>
      </c>
      <c r="V15" s="98">
        <v>0</v>
      </c>
    </row>
    <row r="16" spans="1:22" ht="22.5" customHeight="1">
      <c r="A16" s="88">
        <v>22</v>
      </c>
      <c r="B16" s="90" t="s">
        <v>37</v>
      </c>
      <c r="C16" s="91">
        <v>276</v>
      </c>
      <c r="D16" s="92">
        <v>145</v>
      </c>
      <c r="E16" s="116">
        <v>97</v>
      </c>
      <c r="F16" s="89" t="s">
        <v>21</v>
      </c>
      <c r="G16" s="89">
        <v>173</v>
      </c>
      <c r="H16" s="135">
        <f t="shared" si="2"/>
        <v>0.5606936416184971</v>
      </c>
      <c r="I16" s="93">
        <v>1</v>
      </c>
      <c r="J16" s="94" t="s">
        <v>21</v>
      </c>
      <c r="K16" s="94">
        <v>1</v>
      </c>
      <c r="L16" s="93">
        <v>79</v>
      </c>
      <c r="M16" s="94" t="s">
        <v>21</v>
      </c>
      <c r="N16" s="139">
        <v>128</v>
      </c>
      <c r="O16" s="138">
        <f t="shared" si="3"/>
        <v>0.6171875</v>
      </c>
      <c r="P16" s="95">
        <v>57</v>
      </c>
      <c r="Q16" s="96">
        <v>35</v>
      </c>
      <c r="R16" s="95">
        <v>66</v>
      </c>
      <c r="S16" s="96">
        <v>36</v>
      </c>
      <c r="T16" s="96">
        <v>96</v>
      </c>
      <c r="U16" s="97">
        <v>586</v>
      </c>
      <c r="V16" s="98">
        <v>20</v>
      </c>
    </row>
    <row r="17" spans="1:22" ht="22.5" customHeight="1">
      <c r="A17" s="88">
        <v>22</v>
      </c>
      <c r="B17" s="90" t="s">
        <v>38</v>
      </c>
      <c r="C17" s="91">
        <v>312</v>
      </c>
      <c r="D17" s="92">
        <v>157</v>
      </c>
      <c r="E17" s="116">
        <v>103</v>
      </c>
      <c r="F17" s="89" t="s">
        <v>21</v>
      </c>
      <c r="G17" s="89">
        <v>202</v>
      </c>
      <c r="H17" s="135">
        <f t="shared" si="2"/>
        <v>0.5099009900990099</v>
      </c>
      <c r="I17" s="93">
        <v>1</v>
      </c>
      <c r="J17" s="94" t="s">
        <v>21</v>
      </c>
      <c r="K17" s="94">
        <v>4</v>
      </c>
      <c r="L17" s="93">
        <v>103</v>
      </c>
      <c r="M17" s="94" t="s">
        <v>21</v>
      </c>
      <c r="N17" s="139">
        <v>165</v>
      </c>
      <c r="O17" s="138">
        <f t="shared" si="3"/>
        <v>0.6242424242424243</v>
      </c>
      <c r="P17" s="95">
        <v>63</v>
      </c>
      <c r="Q17" s="96">
        <v>36</v>
      </c>
      <c r="R17" s="95">
        <v>50</v>
      </c>
      <c r="S17" s="96">
        <v>33</v>
      </c>
      <c r="T17" s="96">
        <v>99</v>
      </c>
      <c r="U17" s="97">
        <v>575</v>
      </c>
      <c r="V17" s="98">
        <v>35</v>
      </c>
    </row>
    <row r="18" spans="1:22" ht="22.5" customHeight="1">
      <c r="A18" s="88">
        <v>22</v>
      </c>
      <c r="B18" s="149" t="s">
        <v>39</v>
      </c>
      <c r="C18" s="91">
        <v>244</v>
      </c>
      <c r="D18" s="92">
        <v>144</v>
      </c>
      <c r="E18" s="116">
        <v>67</v>
      </c>
      <c r="F18" s="89" t="s">
        <v>21</v>
      </c>
      <c r="G18" s="89">
        <v>144</v>
      </c>
      <c r="H18" s="135">
        <f t="shared" si="2"/>
        <v>0.4652777777777778</v>
      </c>
      <c r="I18" s="93">
        <v>0</v>
      </c>
      <c r="J18" s="94" t="s">
        <v>21</v>
      </c>
      <c r="K18" s="94">
        <v>1</v>
      </c>
      <c r="L18" s="93">
        <v>110</v>
      </c>
      <c r="M18" s="94" t="s">
        <v>21</v>
      </c>
      <c r="N18" s="139">
        <v>176</v>
      </c>
      <c r="O18" s="138">
        <f t="shared" si="3"/>
        <v>0.625</v>
      </c>
      <c r="P18" s="95">
        <v>53</v>
      </c>
      <c r="Q18" s="96">
        <v>29</v>
      </c>
      <c r="R18" s="95">
        <v>57</v>
      </c>
      <c r="S18" s="96">
        <v>32</v>
      </c>
      <c r="T18" s="96">
        <v>96</v>
      </c>
      <c r="U18" s="97">
        <v>550</v>
      </c>
      <c r="V18" s="98">
        <v>30</v>
      </c>
    </row>
    <row r="19" spans="1:22" s="151" customFormat="1" ht="22.5" customHeight="1">
      <c r="A19" s="70">
        <v>22</v>
      </c>
      <c r="B19" s="152" t="s">
        <v>40</v>
      </c>
      <c r="C19" s="50">
        <v>276</v>
      </c>
      <c r="D19" s="41">
        <v>139</v>
      </c>
      <c r="E19" s="21">
        <v>107</v>
      </c>
      <c r="F19" s="25" t="s">
        <v>21</v>
      </c>
      <c r="G19" s="25">
        <v>207</v>
      </c>
      <c r="H19" s="150">
        <f t="shared" si="2"/>
        <v>0.5169082125603864</v>
      </c>
      <c r="I19" s="27"/>
      <c r="J19" s="32"/>
      <c r="K19" s="32"/>
      <c r="L19" s="27">
        <v>62</v>
      </c>
      <c r="M19" s="32" t="s">
        <v>21</v>
      </c>
      <c r="N19" s="29">
        <v>113</v>
      </c>
      <c r="O19" s="138">
        <f t="shared" si="3"/>
        <v>0.5486725663716814</v>
      </c>
      <c r="P19" s="12">
        <v>34</v>
      </c>
      <c r="Q19" s="13">
        <v>40</v>
      </c>
      <c r="R19" s="12">
        <v>55</v>
      </c>
      <c r="S19" s="13">
        <v>27</v>
      </c>
      <c r="T19" s="13">
        <v>89</v>
      </c>
      <c r="U19" s="19">
        <v>506</v>
      </c>
      <c r="V19" s="54">
        <v>0</v>
      </c>
    </row>
    <row r="20" spans="1:22" s="151" customFormat="1" ht="22.5" customHeight="1">
      <c r="A20" s="88">
        <v>21</v>
      </c>
      <c r="B20" s="152" t="s">
        <v>41</v>
      </c>
      <c r="C20" s="91">
        <v>324</v>
      </c>
      <c r="D20" s="92">
        <v>163</v>
      </c>
      <c r="E20" s="116">
        <v>111</v>
      </c>
      <c r="F20" s="89" t="s">
        <v>21</v>
      </c>
      <c r="G20" s="89">
        <v>219</v>
      </c>
      <c r="H20" s="150">
        <f t="shared" si="2"/>
        <v>0.5068493150684932</v>
      </c>
      <c r="I20" s="93">
        <v>0</v>
      </c>
      <c r="J20" s="94" t="s">
        <v>21</v>
      </c>
      <c r="K20" s="94">
        <v>1</v>
      </c>
      <c r="L20" s="93">
        <v>102</v>
      </c>
      <c r="M20" s="94" t="s">
        <v>21</v>
      </c>
      <c r="N20" s="139">
        <v>143</v>
      </c>
      <c r="O20" s="138">
        <f t="shared" si="3"/>
        <v>0.7132867132867133</v>
      </c>
      <c r="P20" s="95">
        <v>37</v>
      </c>
      <c r="Q20" s="96">
        <v>26</v>
      </c>
      <c r="R20" s="95">
        <v>45</v>
      </c>
      <c r="S20" s="96">
        <v>16</v>
      </c>
      <c r="T20" s="96">
        <v>92</v>
      </c>
      <c r="U20" s="97">
        <v>606</v>
      </c>
      <c r="V20" s="98">
        <v>50</v>
      </c>
    </row>
    <row r="21" spans="1:22" ht="22.5" customHeight="1" thickBot="1">
      <c r="A21" s="88">
        <v>20</v>
      </c>
      <c r="B21" s="149" t="s">
        <v>42</v>
      </c>
      <c r="C21" s="91">
        <f>184+19+17</f>
        <v>220</v>
      </c>
      <c r="D21" s="92">
        <f>112+6+7</f>
        <v>125</v>
      </c>
      <c r="E21" s="116">
        <v>79</v>
      </c>
      <c r="F21" s="89" t="s">
        <v>21</v>
      </c>
      <c r="G21" s="89">
        <v>163</v>
      </c>
      <c r="H21" s="150">
        <f t="shared" si="2"/>
        <v>0.48466257668711654</v>
      </c>
      <c r="I21" s="93"/>
      <c r="J21" s="94"/>
      <c r="K21" s="94"/>
      <c r="L21" s="93">
        <v>62</v>
      </c>
      <c r="M21" s="94" t="s">
        <v>21</v>
      </c>
      <c r="N21" s="139">
        <f>97+15</f>
        <v>112</v>
      </c>
      <c r="O21" s="138">
        <f t="shared" si="3"/>
        <v>0.5535714285714286</v>
      </c>
      <c r="P21" s="95">
        <v>32</v>
      </c>
      <c r="Q21" s="96">
        <v>28</v>
      </c>
      <c r="R21" s="95">
        <v>32</v>
      </c>
      <c r="S21" s="96">
        <v>13</v>
      </c>
      <c r="T21" s="96">
        <v>90</v>
      </c>
      <c r="U21" s="97">
        <v>434</v>
      </c>
      <c r="V21" s="98">
        <v>10</v>
      </c>
    </row>
    <row r="22" spans="1:22" ht="22.5" customHeight="1">
      <c r="A22" s="77">
        <f>SUM(A1:A21)</f>
        <v>377</v>
      </c>
      <c r="B22" s="60" t="s">
        <v>32</v>
      </c>
      <c r="C22" s="49">
        <f>SUM(C1:C21)</f>
        <v>5722</v>
      </c>
      <c r="D22" s="49">
        <f>SUM(D1:D21)</f>
        <v>3210</v>
      </c>
      <c r="E22" s="63">
        <f>SUM(E1:E21)</f>
        <v>2137</v>
      </c>
      <c r="F22" s="62" t="s">
        <v>21</v>
      </c>
      <c r="G22" s="65">
        <f>SUM(G1:G21)</f>
        <v>3957</v>
      </c>
      <c r="H22" s="136">
        <f t="shared" si="0"/>
        <v>0.5400555976750063</v>
      </c>
      <c r="I22" s="63">
        <f>SUM(I1:I21)</f>
        <v>3</v>
      </c>
      <c r="J22" s="64" t="s">
        <v>21</v>
      </c>
      <c r="K22" s="65">
        <f>SUM(K1:K21)</f>
        <v>14</v>
      </c>
      <c r="L22" s="63">
        <f>SUM(L1:L21)</f>
        <v>1439</v>
      </c>
      <c r="M22" s="64" t="s">
        <v>21</v>
      </c>
      <c r="N22" s="140">
        <f>SUM(N2:N21)</f>
        <v>2558</v>
      </c>
      <c r="O22" s="141">
        <f t="shared" si="1"/>
        <v>0.5625488663017982</v>
      </c>
      <c r="P22" s="66">
        <f>SUM(P1:P21)</f>
        <v>940</v>
      </c>
      <c r="Q22" s="67">
        <f>SUM(Q1:Q21)</f>
        <v>579</v>
      </c>
      <c r="R22" s="66">
        <f>SUM(R1:R21)</f>
        <v>1095</v>
      </c>
      <c r="S22" s="67">
        <f>SUM(S1:S21)</f>
        <v>535</v>
      </c>
      <c r="T22" s="67">
        <f>SUM(T1:T21)</f>
        <v>1595</v>
      </c>
      <c r="U22" s="68">
        <f>SUM(U4:U21)</f>
        <v>10430.166666666666</v>
      </c>
      <c r="V22" s="69">
        <f>SUM(V4:V21)</f>
        <v>345</v>
      </c>
    </row>
    <row r="23" spans="1:22" ht="16.5" customHeight="1">
      <c r="A23" s="117"/>
      <c r="B23" s="39" t="s">
        <v>33</v>
      </c>
      <c r="C23" s="143">
        <f>C22/COUNT(C4:C21)</f>
        <v>317.8888888888889</v>
      </c>
      <c r="D23" s="143">
        <f>D22/COUNT(D4:D21)</f>
        <v>178.33333333333334</v>
      </c>
      <c r="E23" s="36"/>
      <c r="F23" s="72">
        <f>E22/G22</f>
        <v>0.5400555976750063</v>
      </c>
      <c r="G23" s="131"/>
      <c r="H23" s="131"/>
      <c r="I23" s="38"/>
      <c r="J23" s="72">
        <f>I22/K22</f>
        <v>0.21428571428571427</v>
      </c>
      <c r="K23" s="37"/>
      <c r="L23" s="38"/>
      <c r="M23" s="72">
        <f>L22/N22</f>
        <v>0.5625488663017982</v>
      </c>
      <c r="N23" s="37"/>
      <c r="O23" s="37"/>
      <c r="P23" s="145">
        <f>P22/COUNT(P4:P21)</f>
        <v>52.22222222222222</v>
      </c>
      <c r="Q23" s="144">
        <f>Q22/COUNT(Q4:Q21)</f>
        <v>32.166666666666664</v>
      </c>
      <c r="R23" s="145">
        <f>R22/COUNT(R4:R21)</f>
        <v>60.833333333333336</v>
      </c>
      <c r="S23" s="144">
        <f>S22/COUNT(S4:S21)</f>
        <v>29.72222222222222</v>
      </c>
      <c r="T23" s="144">
        <f>T22/COUNT(T4:T21)</f>
        <v>88.61111111111111</v>
      </c>
      <c r="U23" s="86">
        <f>INT(((U22*60+V22)/COUNT(U4:U21))/60)</f>
        <v>579</v>
      </c>
      <c r="V23" s="87">
        <f>MOD(((U22*60+V22)/COUNT(U4:U21)),60)</f>
        <v>46.388888888890506</v>
      </c>
    </row>
    <row r="24" spans="1:22" ht="6.75" customHeight="1">
      <c r="A24" s="74"/>
      <c r="B24" s="75"/>
      <c r="C24" s="74"/>
      <c r="D24" s="74"/>
      <c r="E24" s="76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17.25" customHeight="1">
      <c r="A25" s="73" t="s">
        <v>0</v>
      </c>
      <c r="B25" s="48" t="s">
        <v>1</v>
      </c>
      <c r="C25" s="44" t="s">
        <v>34</v>
      </c>
      <c r="D25" s="47" t="s">
        <v>35</v>
      </c>
      <c r="E25" s="46" t="s">
        <v>4</v>
      </c>
      <c r="F25" s="16"/>
      <c r="G25" s="16"/>
      <c r="H25" s="16"/>
      <c r="I25" s="45" t="s">
        <v>6</v>
      </c>
      <c r="J25" s="18"/>
      <c r="K25" s="17"/>
      <c r="L25" s="45" t="s">
        <v>7</v>
      </c>
      <c r="M25" s="18"/>
      <c r="N25" s="18"/>
      <c r="O25" s="17"/>
      <c r="P25" s="44" t="s">
        <v>8</v>
      </c>
      <c r="Q25" s="6"/>
      <c r="R25" s="44" t="s">
        <v>9</v>
      </c>
      <c r="S25" s="6"/>
      <c r="T25" s="43"/>
      <c r="U25" s="57" t="s">
        <v>10</v>
      </c>
      <c r="V25" s="52"/>
    </row>
    <row r="26" spans="1:22" ht="17.25" customHeight="1">
      <c r="A26" s="8" t="s">
        <v>11</v>
      </c>
      <c r="B26" s="8"/>
      <c r="C26" s="7"/>
      <c r="D26" s="48" t="s">
        <v>12</v>
      </c>
      <c r="E26" s="46" t="s">
        <v>13</v>
      </c>
      <c r="F26" s="18"/>
      <c r="G26" s="18"/>
      <c r="H26" s="18"/>
      <c r="I26" s="26"/>
      <c r="J26" s="18"/>
      <c r="K26" s="17"/>
      <c r="L26" s="45" t="s">
        <v>15</v>
      </c>
      <c r="M26" s="18"/>
      <c r="N26" s="18"/>
      <c r="O26" s="17"/>
      <c r="P26" s="7"/>
      <c r="Q26" s="44" t="s">
        <v>16</v>
      </c>
      <c r="R26" s="7"/>
      <c r="S26" s="44" t="s">
        <v>17</v>
      </c>
      <c r="T26" s="45" t="s">
        <v>18</v>
      </c>
      <c r="U26" s="58" t="s">
        <v>19</v>
      </c>
      <c r="V26" s="52"/>
    </row>
    <row r="27" spans="1:22" ht="10.5" customHeight="1" thickBot="1">
      <c r="A27" s="4"/>
      <c r="B27" s="4"/>
      <c r="C27" s="3"/>
      <c r="D27" s="3"/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2"/>
      <c r="U27" s="55"/>
      <c r="V27" s="56"/>
    </row>
    <row r="28" spans="1:22" ht="22.5" customHeight="1">
      <c r="A28" s="71">
        <f aca="true" t="shared" si="4" ref="A28:B45">A4</f>
        <v>13</v>
      </c>
      <c r="B28" s="5" t="str">
        <f t="shared" si="4"/>
        <v>87-88</v>
      </c>
      <c r="C28" s="78">
        <f aca="true" t="shared" si="5" ref="C28:C46">C4/A4</f>
        <v>9.153846153846153</v>
      </c>
      <c r="D28" s="118">
        <f aca="true" t="shared" si="6" ref="D28:D46">D4/A4</f>
        <v>7.538461538461538</v>
      </c>
      <c r="E28" s="23">
        <f aca="true" t="shared" si="7" ref="E28:E46">E4/A4</f>
        <v>3.5384615384615383</v>
      </c>
      <c r="F28" s="24" t="s">
        <v>21</v>
      </c>
      <c r="G28" s="130">
        <f aca="true" t="shared" si="8" ref="G28:G46">G4/A4</f>
        <v>6.769230769230769</v>
      </c>
      <c r="H28" s="130"/>
      <c r="I28" s="30">
        <f>I4/A4</f>
        <v>0</v>
      </c>
      <c r="J28" s="31" t="s">
        <v>21</v>
      </c>
      <c r="K28" s="124">
        <f>K4/A4</f>
        <v>0.07692307692307693</v>
      </c>
      <c r="L28" s="127">
        <f aca="true" t="shared" si="9" ref="L28:L46">L4/A4</f>
        <v>2.076923076923077</v>
      </c>
      <c r="M28" s="34" t="s">
        <v>21</v>
      </c>
      <c r="N28" s="34">
        <f aca="true" t="shared" si="10" ref="N28:N46">N4/A4</f>
        <v>3.6923076923076925</v>
      </c>
      <c r="O28" s="35"/>
      <c r="P28" s="9">
        <f aca="true" t="shared" si="11" ref="P28:P46">P4/A4</f>
        <v>1.3076923076923077</v>
      </c>
      <c r="Q28" s="83">
        <f aca="true" t="shared" si="12" ref="Q28:Q46">Q4/A4</f>
        <v>1</v>
      </c>
      <c r="R28" s="85">
        <f aca="true" t="shared" si="13" ref="R28:R46">R4/A4</f>
        <v>2.1538461538461537</v>
      </c>
      <c r="S28" s="83">
        <f aca="true" t="shared" si="14" ref="S28:S46">S4/A4</f>
        <v>1.6923076923076923</v>
      </c>
      <c r="T28" s="83">
        <f aca="true" t="shared" si="15" ref="T28:T46">T4/A4</f>
        <v>3.4615384615384617</v>
      </c>
      <c r="U28" s="86">
        <f aca="true" t="shared" si="16" ref="U28:U46">INT(((U4*60+V4)/A4)/60)</f>
        <v>28</v>
      </c>
      <c r="V28" s="87">
        <f aca="true" t="shared" si="17" ref="V28:V46">MOD(((U4*60+V4)/A4),60)</f>
        <v>36.923076923076906</v>
      </c>
    </row>
    <row r="29" spans="1:22" ht="22.5" customHeight="1">
      <c r="A29" s="70">
        <f t="shared" si="4"/>
        <v>18</v>
      </c>
      <c r="B29" s="99" t="str">
        <f t="shared" si="4"/>
        <v>88-89</v>
      </c>
      <c r="C29" s="119">
        <f t="shared" si="5"/>
        <v>12.555555555555555</v>
      </c>
      <c r="D29" s="120">
        <f t="shared" si="6"/>
        <v>9.055555555555555</v>
      </c>
      <c r="E29" s="81">
        <f t="shared" si="7"/>
        <v>5.055555555555555</v>
      </c>
      <c r="F29" s="25" t="s">
        <v>21</v>
      </c>
      <c r="G29" s="81">
        <f t="shared" si="8"/>
        <v>10.444444444444445</v>
      </c>
      <c r="H29" s="81"/>
      <c r="I29" s="27">
        <f>I5/A5</f>
        <v>0</v>
      </c>
      <c r="J29" s="32" t="s">
        <v>21</v>
      </c>
      <c r="K29" s="123">
        <f>K5/A5</f>
        <v>0.05555555555555555</v>
      </c>
      <c r="L29" s="125">
        <f t="shared" si="9"/>
        <v>2.4444444444444446</v>
      </c>
      <c r="M29" s="32" t="s">
        <v>21</v>
      </c>
      <c r="N29" s="142">
        <f t="shared" si="10"/>
        <v>4.666666666666667</v>
      </c>
      <c r="O29" s="123"/>
      <c r="P29" s="84">
        <f t="shared" si="11"/>
        <v>1.5</v>
      </c>
      <c r="Q29" s="82">
        <f t="shared" si="12"/>
        <v>1.2777777777777777</v>
      </c>
      <c r="R29" s="84">
        <f t="shared" si="13"/>
        <v>2.1666666666666665</v>
      </c>
      <c r="S29" s="82">
        <f t="shared" si="14"/>
        <v>1.2777777777777777</v>
      </c>
      <c r="T29" s="82">
        <f t="shared" si="15"/>
        <v>4.166666666666667</v>
      </c>
      <c r="U29" s="86">
        <f t="shared" si="16"/>
        <v>26</v>
      </c>
      <c r="V29" s="87">
        <f t="shared" si="17"/>
        <v>40</v>
      </c>
    </row>
    <row r="30" spans="1:22" ht="22.5" customHeight="1">
      <c r="A30" s="70">
        <f t="shared" si="4"/>
        <v>23</v>
      </c>
      <c r="B30" s="99" t="str">
        <f t="shared" si="4"/>
        <v>89-90</v>
      </c>
      <c r="C30" s="119">
        <f t="shared" si="5"/>
        <v>15.826086956521738</v>
      </c>
      <c r="D30" s="120">
        <f t="shared" si="6"/>
        <v>12.73913043478261</v>
      </c>
      <c r="E30" s="81">
        <f t="shared" si="7"/>
        <v>6.260869565217392</v>
      </c>
      <c r="F30" s="25" t="s">
        <v>21</v>
      </c>
      <c r="G30" s="81">
        <f t="shared" si="8"/>
        <v>11.826086956521738</v>
      </c>
      <c r="H30" s="81"/>
      <c r="I30" s="126">
        <f>I6/A6</f>
        <v>0</v>
      </c>
      <c r="J30" s="32" t="s">
        <v>21</v>
      </c>
      <c r="K30" s="123">
        <f>K6/A6</f>
        <v>0.043478260869565216</v>
      </c>
      <c r="L30" s="125">
        <f t="shared" si="9"/>
        <v>3.3043478260869565</v>
      </c>
      <c r="M30" s="32" t="s">
        <v>21</v>
      </c>
      <c r="N30" s="142">
        <f t="shared" si="10"/>
        <v>7.826086956521739</v>
      </c>
      <c r="O30" s="123"/>
      <c r="P30" s="84">
        <f t="shared" si="11"/>
        <v>1.5217391304347827</v>
      </c>
      <c r="Q30" s="82">
        <f t="shared" si="12"/>
        <v>1.9565217391304348</v>
      </c>
      <c r="R30" s="84">
        <f t="shared" si="13"/>
        <v>3.130434782608696</v>
      </c>
      <c r="S30" s="82">
        <f t="shared" si="14"/>
        <v>1.826086956521739</v>
      </c>
      <c r="T30" s="82">
        <f t="shared" si="15"/>
        <v>4.434782608695652</v>
      </c>
      <c r="U30" s="86">
        <f t="shared" si="16"/>
        <v>31</v>
      </c>
      <c r="V30" s="87">
        <f t="shared" si="17"/>
        <v>57.39130434782601</v>
      </c>
    </row>
    <row r="31" spans="1:22" ht="22.5" customHeight="1">
      <c r="A31" s="70">
        <f t="shared" si="4"/>
        <v>22</v>
      </c>
      <c r="B31" s="99" t="str">
        <f t="shared" si="4"/>
        <v>90-91</v>
      </c>
      <c r="C31" s="119">
        <f t="shared" si="5"/>
        <v>19.136363636363637</v>
      </c>
      <c r="D31" s="120">
        <f t="shared" si="6"/>
        <v>9.681818181818182</v>
      </c>
      <c r="E31" s="81">
        <f t="shared" si="7"/>
        <v>8.045454545454545</v>
      </c>
      <c r="F31" s="25" t="s">
        <v>21</v>
      </c>
      <c r="G31" s="81">
        <f t="shared" si="8"/>
        <v>15.409090909090908</v>
      </c>
      <c r="H31" s="81"/>
      <c r="I31" s="126">
        <f>I7/A7</f>
        <v>0</v>
      </c>
      <c r="J31" s="25" t="s">
        <v>21</v>
      </c>
      <c r="K31" s="123">
        <f>K7/A7</f>
        <v>0.09090909090909091</v>
      </c>
      <c r="L31" s="125">
        <f t="shared" si="9"/>
        <v>3.0454545454545454</v>
      </c>
      <c r="M31" s="25" t="s">
        <v>21</v>
      </c>
      <c r="N31" s="142">
        <f t="shared" si="10"/>
        <v>6.5</v>
      </c>
      <c r="O31" s="123"/>
      <c r="P31" s="84">
        <f t="shared" si="11"/>
        <v>2.227272727272727</v>
      </c>
      <c r="Q31" s="82">
        <f t="shared" si="12"/>
        <v>0.8636363636363636</v>
      </c>
      <c r="R31" s="84">
        <f t="shared" si="13"/>
        <v>3.590909090909091</v>
      </c>
      <c r="S31" s="82">
        <f t="shared" si="14"/>
        <v>1.7272727272727273</v>
      </c>
      <c r="T31" s="82">
        <f t="shared" si="15"/>
        <v>3.727272727272727</v>
      </c>
      <c r="U31" s="86">
        <f t="shared" si="16"/>
        <v>30</v>
      </c>
      <c r="V31" s="87">
        <f t="shared" si="17"/>
        <v>33.63636363636374</v>
      </c>
    </row>
    <row r="32" spans="1:22" ht="22.5" customHeight="1">
      <c r="A32" s="70">
        <f t="shared" si="4"/>
        <v>25</v>
      </c>
      <c r="B32" s="99" t="str">
        <f t="shared" si="4"/>
        <v>91-92</v>
      </c>
      <c r="C32" s="119">
        <f t="shared" si="5"/>
        <v>18.72</v>
      </c>
      <c r="D32" s="120">
        <f t="shared" si="6"/>
        <v>9.64</v>
      </c>
      <c r="E32" s="81">
        <f t="shared" si="7"/>
        <v>8.04</v>
      </c>
      <c r="F32" s="25" t="s">
        <v>21</v>
      </c>
      <c r="G32" s="81">
        <f t="shared" si="8"/>
        <v>13.68</v>
      </c>
      <c r="H32" s="81"/>
      <c r="I32" s="125">
        <f>I8/A8</f>
        <v>0.04</v>
      </c>
      <c r="J32" s="25" t="s">
        <v>21</v>
      </c>
      <c r="K32" s="123">
        <f>K8/A8</f>
        <v>0.08</v>
      </c>
      <c r="L32" s="125">
        <f t="shared" si="9"/>
        <v>2.52</v>
      </c>
      <c r="M32" s="25" t="s">
        <v>21</v>
      </c>
      <c r="N32" s="142">
        <f t="shared" si="10"/>
        <v>5.8</v>
      </c>
      <c r="O32" s="123"/>
      <c r="P32" s="84">
        <f t="shared" si="11"/>
        <v>2.92</v>
      </c>
      <c r="Q32" s="82">
        <f t="shared" si="12"/>
        <v>1.4</v>
      </c>
      <c r="R32" s="84">
        <f t="shared" si="13"/>
        <v>2.36</v>
      </c>
      <c r="S32" s="82">
        <f t="shared" si="14"/>
        <v>1.24</v>
      </c>
      <c r="T32" s="82">
        <f t="shared" si="15"/>
        <v>4.52</v>
      </c>
      <c r="U32" s="86">
        <f t="shared" si="16"/>
        <v>28</v>
      </c>
      <c r="V32" s="87">
        <f t="shared" si="17"/>
        <v>31.799999999999955</v>
      </c>
    </row>
    <row r="33" spans="1:22" ht="22.5" customHeight="1">
      <c r="A33" s="70">
        <f t="shared" si="4"/>
        <v>21</v>
      </c>
      <c r="B33" s="99" t="str">
        <f t="shared" si="4"/>
        <v>92-93</v>
      </c>
      <c r="C33" s="119">
        <f t="shared" si="5"/>
        <v>20.333333333333332</v>
      </c>
      <c r="D33" s="120">
        <f t="shared" si="6"/>
        <v>9.095238095238095</v>
      </c>
      <c r="E33" s="81">
        <f t="shared" si="7"/>
        <v>7.809523809523809</v>
      </c>
      <c r="F33" s="25" t="s">
        <v>21</v>
      </c>
      <c r="G33" s="81">
        <f t="shared" si="8"/>
        <v>13.619047619047619</v>
      </c>
      <c r="H33" s="81"/>
      <c r="I33" s="126"/>
      <c r="J33" s="25"/>
      <c r="K33" s="32"/>
      <c r="L33" s="125">
        <f t="shared" si="9"/>
        <v>4.714285714285714</v>
      </c>
      <c r="M33" s="25" t="s">
        <v>21</v>
      </c>
      <c r="N33" s="142">
        <f t="shared" si="10"/>
        <v>8</v>
      </c>
      <c r="O33" s="123"/>
      <c r="P33" s="84">
        <f t="shared" si="11"/>
        <v>2.857142857142857</v>
      </c>
      <c r="Q33" s="82">
        <f t="shared" si="12"/>
        <v>1.0476190476190477</v>
      </c>
      <c r="R33" s="84">
        <f t="shared" si="13"/>
        <v>2.4285714285714284</v>
      </c>
      <c r="S33" s="82">
        <f t="shared" si="14"/>
        <v>1.619047619047619</v>
      </c>
      <c r="T33" s="82">
        <f t="shared" si="15"/>
        <v>4.238095238095238</v>
      </c>
      <c r="U33" s="86">
        <f t="shared" si="16"/>
        <v>28</v>
      </c>
      <c r="V33" s="87">
        <f t="shared" si="17"/>
        <v>45</v>
      </c>
    </row>
    <row r="34" spans="1:22" ht="22.5" customHeight="1">
      <c r="A34" s="70">
        <f t="shared" si="4"/>
        <v>21</v>
      </c>
      <c r="B34" s="99" t="str">
        <f t="shared" si="4"/>
        <v>93-94</v>
      </c>
      <c r="C34" s="119">
        <f t="shared" si="5"/>
        <v>16.095238095238095</v>
      </c>
      <c r="D34" s="120">
        <f t="shared" si="6"/>
        <v>10.380952380952381</v>
      </c>
      <c r="E34" s="81">
        <f t="shared" si="7"/>
        <v>6.571428571428571</v>
      </c>
      <c r="F34" s="25" t="s">
        <v>21</v>
      </c>
      <c r="G34" s="81">
        <f t="shared" si="8"/>
        <v>10.619047619047619</v>
      </c>
      <c r="H34" s="81"/>
      <c r="I34" s="126"/>
      <c r="J34" s="32"/>
      <c r="K34" s="32"/>
      <c r="L34" s="125">
        <f t="shared" si="9"/>
        <v>2.9523809523809526</v>
      </c>
      <c r="M34" s="25" t="s">
        <v>21</v>
      </c>
      <c r="N34" s="142">
        <f t="shared" si="10"/>
        <v>7.142857142857143</v>
      </c>
      <c r="O34" s="123"/>
      <c r="P34" s="84">
        <f t="shared" si="11"/>
        <v>2.9523809523809526</v>
      </c>
      <c r="Q34" s="82">
        <f t="shared" si="12"/>
        <v>1.4285714285714286</v>
      </c>
      <c r="R34" s="84">
        <f t="shared" si="13"/>
        <v>4.380952380952381</v>
      </c>
      <c r="S34" s="82">
        <f t="shared" si="14"/>
        <v>1.380952380952381</v>
      </c>
      <c r="T34" s="82">
        <f t="shared" si="15"/>
        <v>3.9523809523809526</v>
      </c>
      <c r="U34" s="86">
        <f t="shared" si="16"/>
        <v>32</v>
      </c>
      <c r="V34" s="87">
        <f t="shared" si="17"/>
        <v>54.761904761904816</v>
      </c>
    </row>
    <row r="35" spans="1:22" ht="22.5" customHeight="1">
      <c r="A35" s="70">
        <f t="shared" si="4"/>
        <v>22</v>
      </c>
      <c r="B35" s="99" t="str">
        <f t="shared" si="4"/>
        <v>94-95</v>
      </c>
      <c r="C35" s="119">
        <f t="shared" si="5"/>
        <v>19.09090909090909</v>
      </c>
      <c r="D35" s="120">
        <f t="shared" si="6"/>
        <v>12</v>
      </c>
      <c r="E35" s="81">
        <f t="shared" si="7"/>
        <v>6.863636363636363</v>
      </c>
      <c r="F35" s="25" t="s">
        <v>21</v>
      </c>
      <c r="G35" s="81">
        <f t="shared" si="8"/>
        <v>12.818181818181818</v>
      </c>
      <c r="H35" s="81"/>
      <c r="I35" s="126"/>
      <c r="J35" s="94"/>
      <c r="K35" s="94"/>
      <c r="L35" s="125">
        <f t="shared" si="9"/>
        <v>5.363636363636363</v>
      </c>
      <c r="M35" s="25" t="s">
        <v>21</v>
      </c>
      <c r="N35" s="142">
        <f t="shared" si="10"/>
        <v>9.590909090909092</v>
      </c>
      <c r="O35" s="123"/>
      <c r="P35" s="84">
        <f t="shared" si="11"/>
        <v>3</v>
      </c>
      <c r="Q35" s="82">
        <f t="shared" si="12"/>
        <v>2.3181818181818183</v>
      </c>
      <c r="R35" s="84">
        <f t="shared" si="13"/>
        <v>3.5</v>
      </c>
      <c r="S35" s="82">
        <f t="shared" si="14"/>
        <v>1.0909090909090908</v>
      </c>
      <c r="T35" s="82">
        <f t="shared" si="15"/>
        <v>3.9545454545454546</v>
      </c>
      <c r="U35" s="86">
        <f t="shared" si="16"/>
        <v>31</v>
      </c>
      <c r="V35" s="87">
        <f t="shared" si="17"/>
        <v>5.909090909090992</v>
      </c>
    </row>
    <row r="36" spans="1:22" ht="22.5" customHeight="1">
      <c r="A36" s="70">
        <f t="shared" si="4"/>
        <v>22</v>
      </c>
      <c r="B36" s="99" t="str">
        <f t="shared" si="4"/>
        <v>95-96</v>
      </c>
      <c r="C36" s="119">
        <f t="shared" si="5"/>
        <v>16.227272727272727</v>
      </c>
      <c r="D36" s="120">
        <f t="shared" si="6"/>
        <v>9.181818181818182</v>
      </c>
      <c r="E36" s="81">
        <f t="shared" si="7"/>
        <v>6.2727272727272725</v>
      </c>
      <c r="F36" s="25" t="s">
        <v>21</v>
      </c>
      <c r="G36" s="81">
        <f t="shared" si="8"/>
        <v>11.454545454545455</v>
      </c>
      <c r="H36" s="81"/>
      <c r="I36" s="126"/>
      <c r="J36" s="94"/>
      <c r="K36" s="94"/>
      <c r="L36" s="125">
        <f t="shared" si="9"/>
        <v>3.6818181818181817</v>
      </c>
      <c r="M36" s="25" t="s">
        <v>21</v>
      </c>
      <c r="N36" s="142">
        <f t="shared" si="10"/>
        <v>6.590909090909091</v>
      </c>
      <c r="O36" s="123"/>
      <c r="P36" s="84">
        <f t="shared" si="11"/>
        <v>3.8181818181818183</v>
      </c>
      <c r="Q36" s="82">
        <f t="shared" si="12"/>
        <v>2.1818181818181817</v>
      </c>
      <c r="R36" s="84">
        <f t="shared" si="13"/>
        <v>3.6818181818181817</v>
      </c>
      <c r="S36" s="82">
        <f t="shared" si="14"/>
        <v>1.5454545454545454</v>
      </c>
      <c r="T36" s="82">
        <f t="shared" si="15"/>
        <v>4.136363636363637</v>
      </c>
      <c r="U36" s="86">
        <f t="shared" si="16"/>
        <v>28</v>
      </c>
      <c r="V36" s="87">
        <f t="shared" si="17"/>
        <v>13.181818181818244</v>
      </c>
    </row>
    <row r="37" spans="1:22" ht="22.5" customHeight="1">
      <c r="A37" s="70">
        <f t="shared" si="4"/>
        <v>22</v>
      </c>
      <c r="B37" s="99" t="str">
        <f t="shared" si="4"/>
        <v>96-97</v>
      </c>
      <c r="C37" s="119">
        <f t="shared" si="5"/>
        <v>15.409090909090908</v>
      </c>
      <c r="D37" s="120">
        <f t="shared" si="6"/>
        <v>7.181818181818182</v>
      </c>
      <c r="E37" s="81">
        <f t="shared" si="7"/>
        <v>5.090909090909091</v>
      </c>
      <c r="F37" s="25" t="s">
        <v>21</v>
      </c>
      <c r="G37" s="81">
        <f t="shared" si="8"/>
        <v>9.590909090909092</v>
      </c>
      <c r="H37" s="81"/>
      <c r="I37" s="126"/>
      <c r="J37" s="94"/>
      <c r="K37" s="94"/>
      <c r="L37" s="125">
        <f t="shared" si="9"/>
        <v>5.2272727272727275</v>
      </c>
      <c r="M37" s="25" t="s">
        <v>21</v>
      </c>
      <c r="N37" s="142">
        <f t="shared" si="10"/>
        <v>8</v>
      </c>
      <c r="O37" s="123"/>
      <c r="P37" s="84">
        <f t="shared" si="11"/>
        <v>3.5454545454545454</v>
      </c>
      <c r="Q37" s="82">
        <f t="shared" si="12"/>
        <v>2.1363636363636362</v>
      </c>
      <c r="R37" s="84">
        <f t="shared" si="13"/>
        <v>3.1818181818181817</v>
      </c>
      <c r="S37" s="82">
        <f t="shared" si="14"/>
        <v>1.8636363636363635</v>
      </c>
      <c r="T37" s="82">
        <f t="shared" si="15"/>
        <v>4.545454545454546</v>
      </c>
      <c r="U37" s="86">
        <f t="shared" si="16"/>
        <v>26</v>
      </c>
      <c r="V37" s="87">
        <f t="shared" si="17"/>
        <v>14.545454545454504</v>
      </c>
    </row>
    <row r="38" spans="1:22" ht="22.5" customHeight="1">
      <c r="A38" s="70">
        <f t="shared" si="4"/>
        <v>19</v>
      </c>
      <c r="B38" s="99" t="str">
        <f t="shared" si="4"/>
        <v>97-98</v>
      </c>
      <c r="C38" s="119">
        <f t="shared" si="5"/>
        <v>14.578947368421053</v>
      </c>
      <c r="D38" s="120">
        <f t="shared" si="6"/>
        <v>8.842105263157896</v>
      </c>
      <c r="E38" s="81">
        <f t="shared" si="7"/>
        <v>5.157894736842105</v>
      </c>
      <c r="F38" s="25" t="s">
        <v>21</v>
      </c>
      <c r="G38" s="81">
        <f t="shared" si="8"/>
        <v>9.631578947368421</v>
      </c>
      <c r="H38" s="81"/>
      <c r="I38" s="126"/>
      <c r="J38" s="94"/>
      <c r="K38" s="94"/>
      <c r="L38" s="125">
        <f t="shared" si="9"/>
        <v>4.2631578947368425</v>
      </c>
      <c r="M38" s="25" t="s">
        <v>21</v>
      </c>
      <c r="N38" s="142">
        <f t="shared" si="10"/>
        <v>6.947368421052632</v>
      </c>
      <c r="O38" s="123"/>
      <c r="P38" s="84">
        <f t="shared" si="11"/>
        <v>2.8421052631578947</v>
      </c>
      <c r="Q38" s="82">
        <f t="shared" si="12"/>
        <v>1.4736842105263157</v>
      </c>
      <c r="R38" s="84">
        <f t="shared" si="13"/>
        <v>4.2631578947368425</v>
      </c>
      <c r="S38" s="82">
        <f t="shared" si="14"/>
        <v>2.3157894736842106</v>
      </c>
      <c r="T38" s="82">
        <f t="shared" si="15"/>
        <v>4.315789473684211</v>
      </c>
      <c r="U38" s="86">
        <f t="shared" si="16"/>
        <v>28</v>
      </c>
      <c r="V38" s="87">
        <f t="shared" si="17"/>
        <v>36.84210526315792</v>
      </c>
    </row>
    <row r="39" spans="1:22" ht="22.5" customHeight="1">
      <c r="A39" s="70">
        <f t="shared" si="4"/>
        <v>20</v>
      </c>
      <c r="B39" s="99" t="str">
        <f t="shared" si="4"/>
        <v>98-99</v>
      </c>
      <c r="C39" s="119">
        <f t="shared" si="5"/>
        <v>15.7</v>
      </c>
      <c r="D39" s="120">
        <f t="shared" si="6"/>
        <v>6.4</v>
      </c>
      <c r="E39" s="81">
        <f t="shared" si="7"/>
        <v>5.65</v>
      </c>
      <c r="F39" s="25" t="s">
        <v>21</v>
      </c>
      <c r="G39" s="81">
        <f t="shared" si="8"/>
        <v>9.15</v>
      </c>
      <c r="H39" s="81"/>
      <c r="I39" s="126"/>
      <c r="J39" s="94"/>
      <c r="K39" s="94"/>
      <c r="L39" s="125">
        <f t="shared" si="9"/>
        <v>4.4</v>
      </c>
      <c r="M39" s="25" t="s">
        <v>21</v>
      </c>
      <c r="N39" s="142">
        <f t="shared" si="10"/>
        <v>6.95</v>
      </c>
      <c r="O39" s="123"/>
      <c r="P39" s="84">
        <f t="shared" si="11"/>
        <v>2.95</v>
      </c>
      <c r="Q39" s="82">
        <f t="shared" si="12"/>
        <v>1.2</v>
      </c>
      <c r="R39" s="84">
        <f t="shared" si="13"/>
        <v>3.05</v>
      </c>
      <c r="S39" s="82">
        <f t="shared" si="14"/>
        <v>0.8</v>
      </c>
      <c r="T39" s="82">
        <f t="shared" si="15"/>
        <v>4.2</v>
      </c>
      <c r="U39" s="86">
        <f t="shared" si="16"/>
        <v>24</v>
      </c>
      <c r="V39" s="87">
        <f t="shared" si="17"/>
        <v>9</v>
      </c>
    </row>
    <row r="40" spans="1:22" ht="22.5" customHeight="1">
      <c r="A40" s="70">
        <f t="shared" si="4"/>
        <v>22</v>
      </c>
      <c r="B40" s="99" t="str">
        <f t="shared" si="4"/>
        <v>99-00</v>
      </c>
      <c r="C40" s="119">
        <f t="shared" si="5"/>
        <v>12.545454545454545</v>
      </c>
      <c r="D40" s="120">
        <f t="shared" si="6"/>
        <v>6.590909090909091</v>
      </c>
      <c r="E40" s="81">
        <f t="shared" si="7"/>
        <v>4.409090909090909</v>
      </c>
      <c r="F40" s="25" t="s">
        <v>21</v>
      </c>
      <c r="G40" s="81">
        <f t="shared" si="8"/>
        <v>7.863636363636363</v>
      </c>
      <c r="H40" s="81"/>
      <c r="I40" s="126"/>
      <c r="J40" s="94"/>
      <c r="K40" s="94"/>
      <c r="L40" s="125">
        <f t="shared" si="9"/>
        <v>3.590909090909091</v>
      </c>
      <c r="M40" s="25" t="s">
        <v>21</v>
      </c>
      <c r="N40" s="142">
        <f t="shared" si="10"/>
        <v>5.818181818181818</v>
      </c>
      <c r="O40" s="123"/>
      <c r="P40" s="84">
        <f t="shared" si="11"/>
        <v>2.590909090909091</v>
      </c>
      <c r="Q40" s="82">
        <f t="shared" si="12"/>
        <v>1.5909090909090908</v>
      </c>
      <c r="R40" s="84">
        <f t="shared" si="13"/>
        <v>3</v>
      </c>
      <c r="S40" s="82">
        <f t="shared" si="14"/>
        <v>1.6363636363636365</v>
      </c>
      <c r="T40" s="82">
        <f t="shared" si="15"/>
        <v>4.363636363636363</v>
      </c>
      <c r="U40" s="86">
        <f t="shared" si="16"/>
        <v>26</v>
      </c>
      <c r="V40" s="87">
        <f t="shared" si="17"/>
        <v>39.09090909090901</v>
      </c>
    </row>
    <row r="41" spans="1:22" ht="22.5" customHeight="1">
      <c r="A41" s="70">
        <f t="shared" si="4"/>
        <v>22</v>
      </c>
      <c r="B41" s="99" t="str">
        <f t="shared" si="4"/>
        <v>00-01</v>
      </c>
      <c r="C41" s="119">
        <f t="shared" si="5"/>
        <v>14.181818181818182</v>
      </c>
      <c r="D41" s="120">
        <f t="shared" si="6"/>
        <v>7.136363636363637</v>
      </c>
      <c r="E41" s="81">
        <f t="shared" si="7"/>
        <v>4.681818181818182</v>
      </c>
      <c r="F41" s="25" t="s">
        <v>21</v>
      </c>
      <c r="G41" s="81">
        <f t="shared" si="8"/>
        <v>9.181818181818182</v>
      </c>
      <c r="H41" s="81"/>
      <c r="I41" s="126"/>
      <c r="J41" s="94"/>
      <c r="K41" s="94"/>
      <c r="L41" s="125">
        <f t="shared" si="9"/>
        <v>4.681818181818182</v>
      </c>
      <c r="M41" s="25" t="s">
        <v>21</v>
      </c>
      <c r="N41" s="142">
        <f t="shared" si="10"/>
        <v>7.5</v>
      </c>
      <c r="O41" s="123"/>
      <c r="P41" s="84">
        <f t="shared" si="11"/>
        <v>2.8636363636363638</v>
      </c>
      <c r="Q41" s="82">
        <f t="shared" si="12"/>
        <v>1.6363636363636365</v>
      </c>
      <c r="R41" s="84">
        <f t="shared" si="13"/>
        <v>2.272727272727273</v>
      </c>
      <c r="S41" s="82">
        <f t="shared" si="14"/>
        <v>1.5</v>
      </c>
      <c r="T41" s="82">
        <f t="shared" si="15"/>
        <v>4.5</v>
      </c>
      <c r="U41" s="86">
        <f t="shared" si="16"/>
        <v>26</v>
      </c>
      <c r="V41" s="87">
        <f t="shared" si="17"/>
        <v>9.772727272727252</v>
      </c>
    </row>
    <row r="42" spans="1:22" ht="22.5" customHeight="1">
      <c r="A42" s="70">
        <f t="shared" si="4"/>
        <v>22</v>
      </c>
      <c r="B42" s="99" t="str">
        <f t="shared" si="4"/>
        <v>01-02</v>
      </c>
      <c r="C42" s="119">
        <f t="shared" si="5"/>
        <v>11.090909090909092</v>
      </c>
      <c r="D42" s="120">
        <f t="shared" si="6"/>
        <v>6.545454545454546</v>
      </c>
      <c r="E42" s="81">
        <f t="shared" si="7"/>
        <v>3.0454545454545454</v>
      </c>
      <c r="F42" s="25" t="s">
        <v>21</v>
      </c>
      <c r="G42" s="81">
        <f t="shared" si="8"/>
        <v>6.545454545454546</v>
      </c>
      <c r="H42" s="81"/>
      <c r="I42" s="126"/>
      <c r="J42" s="94"/>
      <c r="K42" s="94"/>
      <c r="L42" s="125">
        <f t="shared" si="9"/>
        <v>5</v>
      </c>
      <c r="M42" s="25" t="s">
        <v>21</v>
      </c>
      <c r="N42" s="142">
        <f t="shared" si="10"/>
        <v>8</v>
      </c>
      <c r="O42" s="123"/>
      <c r="P42" s="84">
        <f t="shared" si="11"/>
        <v>2.409090909090909</v>
      </c>
      <c r="Q42" s="82">
        <f t="shared" si="12"/>
        <v>1.3181818181818181</v>
      </c>
      <c r="R42" s="84">
        <f t="shared" si="13"/>
        <v>2.590909090909091</v>
      </c>
      <c r="S42" s="82">
        <f t="shared" si="14"/>
        <v>1.4545454545454546</v>
      </c>
      <c r="T42" s="82">
        <f t="shared" si="15"/>
        <v>4.363636363636363</v>
      </c>
      <c r="U42" s="86">
        <f t="shared" si="16"/>
        <v>25</v>
      </c>
      <c r="V42" s="87">
        <f t="shared" si="17"/>
        <v>1.3636363636362603</v>
      </c>
    </row>
    <row r="43" spans="1:22" ht="22.5" customHeight="1">
      <c r="A43" s="70">
        <f t="shared" si="4"/>
        <v>22</v>
      </c>
      <c r="B43" s="99" t="str">
        <f t="shared" si="4"/>
        <v>02-03</v>
      </c>
      <c r="C43" s="119">
        <f t="shared" si="5"/>
        <v>12.545454545454545</v>
      </c>
      <c r="D43" s="120">
        <f t="shared" si="6"/>
        <v>6.318181818181818</v>
      </c>
      <c r="E43" s="81">
        <f t="shared" si="7"/>
        <v>4.863636363636363</v>
      </c>
      <c r="F43" s="25" t="s">
        <v>21</v>
      </c>
      <c r="G43" s="81">
        <f t="shared" si="8"/>
        <v>9.409090909090908</v>
      </c>
      <c r="H43" s="81"/>
      <c r="I43" s="126"/>
      <c r="J43" s="94"/>
      <c r="K43" s="94"/>
      <c r="L43" s="125">
        <f t="shared" si="9"/>
        <v>2.8181818181818183</v>
      </c>
      <c r="M43" s="25" t="s">
        <v>21</v>
      </c>
      <c r="N43" s="142">
        <f t="shared" si="10"/>
        <v>5.136363636363637</v>
      </c>
      <c r="O43" s="123"/>
      <c r="P43" s="84">
        <f t="shared" si="11"/>
        <v>1.5454545454545454</v>
      </c>
      <c r="Q43" s="82">
        <f t="shared" si="12"/>
        <v>1.8181818181818181</v>
      </c>
      <c r="R43" s="84">
        <f t="shared" si="13"/>
        <v>2.5</v>
      </c>
      <c r="S43" s="82">
        <f t="shared" si="14"/>
        <v>1.2272727272727273</v>
      </c>
      <c r="T43" s="82">
        <f t="shared" si="15"/>
        <v>4.045454545454546</v>
      </c>
      <c r="U43" s="86">
        <f t="shared" si="16"/>
        <v>23</v>
      </c>
      <c r="V43" s="87">
        <f t="shared" si="17"/>
        <v>0</v>
      </c>
    </row>
    <row r="44" spans="1:22" ht="22.5" customHeight="1">
      <c r="A44" s="70">
        <f t="shared" si="4"/>
        <v>21</v>
      </c>
      <c r="B44" s="99" t="str">
        <f t="shared" si="4"/>
        <v>03-04</v>
      </c>
      <c r="C44" s="119">
        <f t="shared" si="5"/>
        <v>15.428571428571429</v>
      </c>
      <c r="D44" s="120">
        <f t="shared" si="6"/>
        <v>7.761904761904762</v>
      </c>
      <c r="E44" s="81">
        <f t="shared" si="7"/>
        <v>5.285714285714286</v>
      </c>
      <c r="F44" s="25" t="s">
        <v>21</v>
      </c>
      <c r="G44" s="81">
        <f t="shared" si="8"/>
        <v>10.428571428571429</v>
      </c>
      <c r="H44" s="81"/>
      <c r="I44" s="126"/>
      <c r="J44" s="94"/>
      <c r="K44" s="94"/>
      <c r="L44" s="125">
        <f t="shared" si="9"/>
        <v>4.857142857142857</v>
      </c>
      <c r="M44" s="25" t="s">
        <v>21</v>
      </c>
      <c r="N44" s="142">
        <f t="shared" si="10"/>
        <v>6.809523809523809</v>
      </c>
      <c r="O44" s="123"/>
      <c r="P44" s="84">
        <f t="shared" si="11"/>
        <v>1.7619047619047619</v>
      </c>
      <c r="Q44" s="82">
        <f t="shared" si="12"/>
        <v>1.2380952380952381</v>
      </c>
      <c r="R44" s="84">
        <f t="shared" si="13"/>
        <v>2.142857142857143</v>
      </c>
      <c r="S44" s="82">
        <f t="shared" si="14"/>
        <v>0.7619047619047619</v>
      </c>
      <c r="T44" s="82">
        <f t="shared" si="15"/>
        <v>4.380952380952381</v>
      </c>
      <c r="U44" s="86">
        <f t="shared" si="16"/>
        <v>28</v>
      </c>
      <c r="V44" s="87">
        <f t="shared" si="17"/>
        <v>53.80952380952385</v>
      </c>
    </row>
    <row r="45" spans="1:22" ht="22.5" customHeight="1" thickBot="1">
      <c r="A45" s="70">
        <f t="shared" si="4"/>
        <v>20</v>
      </c>
      <c r="B45" s="99" t="str">
        <f t="shared" si="4"/>
        <v>04-05</v>
      </c>
      <c r="C45" s="119">
        <f t="shared" si="5"/>
        <v>11</v>
      </c>
      <c r="D45" s="120">
        <f t="shared" si="6"/>
        <v>6.25</v>
      </c>
      <c r="E45" s="81">
        <f t="shared" si="7"/>
        <v>3.95</v>
      </c>
      <c r="F45" s="25" t="s">
        <v>21</v>
      </c>
      <c r="G45" s="81">
        <f t="shared" si="8"/>
        <v>8.15</v>
      </c>
      <c r="H45" s="81"/>
      <c r="I45" s="126"/>
      <c r="J45" s="94"/>
      <c r="K45" s="94"/>
      <c r="L45" s="125">
        <f t="shared" si="9"/>
        <v>3.1</v>
      </c>
      <c r="M45" s="25" t="s">
        <v>21</v>
      </c>
      <c r="N45" s="142">
        <f t="shared" si="10"/>
        <v>5.6</v>
      </c>
      <c r="O45" s="123"/>
      <c r="P45" s="84">
        <f t="shared" si="11"/>
        <v>1.6</v>
      </c>
      <c r="Q45" s="82">
        <f t="shared" si="12"/>
        <v>1.4</v>
      </c>
      <c r="R45" s="84">
        <f t="shared" si="13"/>
        <v>1.6</v>
      </c>
      <c r="S45" s="82">
        <f t="shared" si="14"/>
        <v>0.65</v>
      </c>
      <c r="T45" s="82">
        <f t="shared" si="15"/>
        <v>4.5</v>
      </c>
      <c r="U45" s="86">
        <f t="shared" si="16"/>
        <v>21</v>
      </c>
      <c r="V45" s="87">
        <f t="shared" si="17"/>
        <v>42.5</v>
      </c>
    </row>
    <row r="46" spans="1:22" ht="22.5" customHeight="1">
      <c r="A46" s="77">
        <f>SUM(A28:A45)</f>
        <v>377</v>
      </c>
      <c r="B46" s="80" t="s">
        <v>33</v>
      </c>
      <c r="C46" s="79">
        <f t="shared" si="5"/>
        <v>15.177718832891246</v>
      </c>
      <c r="D46" s="79">
        <f t="shared" si="6"/>
        <v>8.514588859416445</v>
      </c>
      <c r="E46" s="61">
        <f t="shared" si="7"/>
        <v>5.6684350132626</v>
      </c>
      <c r="F46" s="62" t="s">
        <v>21</v>
      </c>
      <c r="G46" s="153">
        <f t="shared" si="8"/>
        <v>10.496021220159152</v>
      </c>
      <c r="H46" s="132"/>
      <c r="I46" s="122">
        <f>I22/A22</f>
        <v>0.007957559681697613</v>
      </c>
      <c r="J46" s="64" t="s">
        <v>21</v>
      </c>
      <c r="K46" s="121">
        <f>K22/A22</f>
        <v>0.03713527851458886</v>
      </c>
      <c r="L46" s="122">
        <f t="shared" si="9"/>
        <v>3.816976127320955</v>
      </c>
      <c r="M46" s="64" t="s">
        <v>21</v>
      </c>
      <c r="N46" s="121">
        <f t="shared" si="10"/>
        <v>6.7851458885941645</v>
      </c>
      <c r="O46" s="65"/>
      <c r="P46" s="146">
        <f t="shared" si="11"/>
        <v>2.493368700265252</v>
      </c>
      <c r="Q46" s="148">
        <f t="shared" si="12"/>
        <v>1.5358090185676392</v>
      </c>
      <c r="R46" s="147">
        <f t="shared" si="13"/>
        <v>2.9045092838196287</v>
      </c>
      <c r="S46" s="148">
        <f t="shared" si="14"/>
        <v>1.4190981432360743</v>
      </c>
      <c r="T46" s="148">
        <f t="shared" si="15"/>
        <v>4.230769230769231</v>
      </c>
      <c r="U46" s="128">
        <f t="shared" si="16"/>
        <v>27</v>
      </c>
      <c r="V46" s="129">
        <f t="shared" si="17"/>
        <v>40.88859416445621</v>
      </c>
    </row>
  </sheetData>
  <printOptions gridLines="1" horizontalCentered="1" verticalCentered="1"/>
  <pageMargins left="0.31" right="0.69" top="0.25" bottom="0.18" header="0.17" footer="0.21"/>
  <pageSetup horizontalDpi="300" verticalDpi="300" orientation="landscape" paperSize="9" scale="88" r:id="rId2"/>
  <ignoredErrors>
    <ignoredError sqref="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BASSIN Rhône-Méditerr</dc:creator>
  <cp:keywords/>
  <dc:description/>
  <cp:lastModifiedBy>Duchampt</cp:lastModifiedBy>
  <cp:lastPrinted>2001-07-03T14:36:51Z</cp:lastPrinted>
  <dcterms:modified xsi:type="dcterms:W3CDTF">2005-10-05T09:03:30Z</dcterms:modified>
  <cp:category/>
  <cp:version/>
  <cp:contentType/>
  <cp:contentStatus/>
</cp:coreProperties>
</file>