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chartsheets/sheet12.xml" ContentType="application/vnd.openxmlformats-officedocument.spreadsheetml.chartsheet+xml"/>
  <Override PartName="/xl/drawings/drawing12.xml" ContentType="application/vnd.openxmlformats-officedocument.drawing+xml"/>
  <Override PartName="/xl/chartsheets/sheet13.xml" ContentType="application/vnd.openxmlformats-officedocument.spreadsheetml.chartsheet+xml"/>
  <Override PartName="/xl/drawings/drawing13.xml" ContentType="application/vnd.openxmlformats-officedocument.drawing+xml"/>
  <Override PartName="/xl/worksheets/sheet3.xml" ContentType="application/vnd.openxmlformats-officedocument.spreadsheetml.worksheet+xml"/>
  <Override PartName="/xl/chartsheets/sheet14.xml" ContentType="application/vnd.openxmlformats-officedocument.spreadsheetml.chartsheet+xml"/>
  <Override PartName="/xl/drawings/drawing14.xml" ContentType="application/vnd.openxmlformats-officedocument.drawing+xml"/>
  <Override PartName="/xl/chartsheets/sheet15.xml" ContentType="application/vnd.openxmlformats-officedocument.spreadsheetml.chartsheet+xml"/>
  <Override PartName="/xl/drawings/drawing15.xml" ContentType="application/vnd.openxmlformats-officedocument.drawing+xml"/>
  <Override PartName="/xl/chartsheets/sheet16.xml" ContentType="application/vnd.openxmlformats-officedocument.spreadsheetml.chartsheet+xml"/>
  <Override PartName="/xl/drawings/drawing16.xml" ContentType="application/vnd.openxmlformats-officedocument.drawing+xml"/>
  <Override PartName="/xl/chartsheets/sheet17.xml" ContentType="application/vnd.openxmlformats-officedocument.spreadsheetml.chartsheet+xml"/>
  <Override PartName="/xl/drawings/drawing17.xml" ContentType="application/vnd.openxmlformats-officedocument.drawing+xml"/>
  <Override PartName="/xl/chartsheets/sheet18.xml" ContentType="application/vnd.openxmlformats-officedocument.spreadsheetml.chartsheet+xml"/>
  <Override PartName="/xl/drawings/drawing18.xml" ContentType="application/vnd.openxmlformats-officedocument.drawing+xml"/>
  <Override PartName="/xl/chartsheets/sheet19.xml" ContentType="application/vnd.openxmlformats-officedocument.spreadsheetml.chartsheet+xml"/>
  <Override PartName="/xl/drawings/drawing19.xml" ContentType="application/vnd.openxmlformats-officedocument.drawing+xml"/>
  <Override PartName="/xl/chartsheets/sheet20.xml" ContentType="application/vnd.openxmlformats-officedocument.spreadsheetml.chartsheet+xml"/>
  <Override PartName="/xl/drawings/drawing20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06" windowWidth="9645" windowHeight="5385" tabRatio="628" activeTab="0"/>
  </bookViews>
  <sheets>
    <sheet name="stats" sheetId="1" r:id="rId1"/>
    <sheet name="Récap" sheetId="2" r:id="rId2"/>
    <sheet name="Adresse tirs" sheetId="3" r:id="rId3"/>
    <sheet name="Adresse raquette" sheetId="4" r:id="rId4"/>
    <sheet name="Adresse mi-distance" sheetId="5" r:id="rId5"/>
    <sheet name="Adresse 2 points" sheetId="6" r:id="rId6"/>
    <sheet name="Adresse 3 points" sheetId="7" r:id="rId7"/>
    <sheet name="Adresse lancers" sheetId="8" r:id="rId8"/>
    <sheet name="Moy.Points" sheetId="9" r:id="rId9"/>
    <sheet name="%points" sheetId="10" r:id="rId10"/>
    <sheet name="Tickets shoots" sheetId="11" r:id="rId11"/>
    <sheet name="%tickets" sheetId="12" r:id="rId12"/>
    <sheet name="Rebonds" sheetId="13" r:id="rId13"/>
    <sheet name="Rebonds total" sheetId="14" r:id="rId14"/>
    <sheet name="%rebonds" sheetId="15" r:id="rId15"/>
    <sheet name="Feuil2" sheetId="16" state="hidden" r:id="rId16"/>
    <sheet name="Inter-PB" sheetId="17" r:id="rId17"/>
    <sheet name="%interceptions" sheetId="18" r:id="rId18"/>
    <sheet name="Fautes" sheetId="19" r:id="rId19"/>
    <sheet name="Fautes-FP" sheetId="20" r:id="rId20"/>
    <sheet name="Passes" sheetId="21" r:id="rId21"/>
    <sheet name="Note" sheetId="22" r:id="rId22"/>
    <sheet name="Mains d'or" sheetId="23" r:id="rId23"/>
    <sheet name="Feuil3" sheetId="24" r:id="rId24"/>
    <sheet name="Feuil4" sheetId="25" r:id="rId25"/>
    <sheet name="Feuil5" sheetId="26" r:id="rId26"/>
    <sheet name="Feuil6" sheetId="27" r:id="rId27"/>
    <sheet name="Feuil7" sheetId="28" r:id="rId28"/>
    <sheet name="Feuil8" sheetId="29" r:id="rId29"/>
    <sheet name="Feuil9" sheetId="30" r:id="rId30"/>
    <sheet name="Feuil10" sheetId="31" r:id="rId31"/>
    <sheet name="Feuil11" sheetId="32" r:id="rId32"/>
    <sheet name="Feuil12" sheetId="33" r:id="rId33"/>
    <sheet name="Feuil13" sheetId="34" r:id="rId34"/>
    <sheet name="Feuil14" sheetId="35" r:id="rId35"/>
    <sheet name="Feuil15" sheetId="36" r:id="rId36"/>
    <sheet name="Feuil16" sheetId="37" r:id="rId37"/>
    <sheet name="Feuil17" sheetId="38" r:id="rId38"/>
    <sheet name="Feuil18" sheetId="39" r:id="rId39"/>
  </sheets>
  <definedNames/>
  <calcPr fullCalcOnLoad="1"/>
</workbook>
</file>

<file path=xl/sharedStrings.xml><?xml version="1.0" encoding="utf-8"?>
<sst xmlns="http://schemas.openxmlformats.org/spreadsheetml/2006/main" count="148" uniqueCount="99">
  <si>
    <t>STATISTIQUES GENERALES</t>
  </si>
  <si>
    <t>Joués</t>
  </si>
  <si>
    <t>Joueurs</t>
  </si>
  <si>
    <t>Points</t>
  </si>
  <si>
    <t>Tirs raquette                 réussis</t>
  </si>
  <si>
    <t>Tirs raquette               tentés</t>
  </si>
  <si>
    <t>%  raquette</t>
  </si>
  <si>
    <t>Mi-dist. réussis</t>
  </si>
  <si>
    <t>Mi-dist. tentés</t>
  </si>
  <si>
    <t>% à  mi-distance</t>
  </si>
  <si>
    <t>Total %               2 Pts</t>
  </si>
  <si>
    <t>3 pts réussis</t>
  </si>
  <si>
    <t>3 pts tentés</t>
  </si>
  <si>
    <t>% à  3 pts</t>
  </si>
  <si>
    <t>L.F. réussis</t>
  </si>
  <si>
    <t>L.F. tentés</t>
  </si>
  <si>
    <t xml:space="preserve">  %                    Lancers</t>
  </si>
  <si>
    <t>Fautes provoq</t>
  </si>
  <si>
    <t>Fautes</t>
  </si>
  <si>
    <t>Passes décisi.</t>
  </si>
  <si>
    <t>Mauv. passes</t>
  </si>
  <si>
    <t>Interceptions</t>
  </si>
  <si>
    <t>Pertes balle</t>
  </si>
  <si>
    <t>Rbd  déf</t>
  </si>
  <si>
    <t>Rbds total</t>
  </si>
  <si>
    <t>Rbd off</t>
  </si>
  <si>
    <t>Con-tres</t>
  </si>
  <si>
    <t>Secondes jouées</t>
  </si>
  <si>
    <t>Fred</t>
  </si>
  <si>
    <t>Gilles</t>
  </si>
  <si>
    <t>Galis</t>
  </si>
  <si>
    <t>Franck</t>
  </si>
  <si>
    <t>Fidji</t>
  </si>
  <si>
    <t>Jérôme</t>
  </si>
  <si>
    <t>Mickaël</t>
  </si>
  <si>
    <t>Caillou</t>
  </si>
  <si>
    <t>Stéphane</t>
  </si>
  <si>
    <t>Didier</t>
  </si>
  <si>
    <t>Miguel</t>
  </si>
  <si>
    <t>EQUIPE</t>
  </si>
  <si>
    <t>STATISTIQUES MOYENNES</t>
  </si>
  <si>
    <t>J.</t>
  </si>
  <si>
    <t xml:space="preserve">Tirs </t>
  </si>
  <si>
    <t>Tirs mi-</t>
  </si>
  <si>
    <t>Total Tirs</t>
  </si>
  <si>
    <t>Tirs</t>
  </si>
  <si>
    <t>Total</t>
  </si>
  <si>
    <t>Lancers-</t>
  </si>
  <si>
    <t>Passes</t>
  </si>
  <si>
    <t>Mauvaises</t>
  </si>
  <si>
    <t>Interc</t>
  </si>
  <si>
    <t>Pertes</t>
  </si>
  <si>
    <t>Rebonds</t>
  </si>
  <si>
    <t>Rbds</t>
  </si>
  <si>
    <t>Temps de jeu</t>
  </si>
  <si>
    <t>Note</t>
  </si>
  <si>
    <t>"Mains</t>
  </si>
  <si>
    <t xml:space="preserve">   Contres</t>
  </si>
  <si>
    <t>Joueur le</t>
  </si>
  <si>
    <t>raquette</t>
  </si>
  <si>
    <t>distance</t>
  </si>
  <si>
    <t>2 points</t>
  </si>
  <si>
    <t>3 pts</t>
  </si>
  <si>
    <t>francs</t>
  </si>
  <si>
    <t>provoquées</t>
  </si>
  <si>
    <t>décisi.</t>
  </si>
  <si>
    <t>eptions</t>
  </si>
  <si>
    <t>balle</t>
  </si>
  <si>
    <t>total</t>
  </si>
  <si>
    <t>déf</t>
  </si>
  <si>
    <t>off</t>
  </si>
  <si>
    <t>minutes</t>
  </si>
  <si>
    <t>sec</t>
  </si>
  <si>
    <t>joueur</t>
  </si>
  <si>
    <t>d'Or"</t>
  </si>
  <si>
    <t>/ mn</t>
  </si>
  <si>
    <t>plus adroit</t>
  </si>
  <si>
    <t xml:space="preserve">    Points</t>
  </si>
  <si>
    <t>% Raquette</t>
  </si>
  <si>
    <t>% Mi-distance</t>
  </si>
  <si>
    <t>% 3 Points</t>
  </si>
  <si>
    <t>% Lancers</t>
  </si>
  <si>
    <t>Tirs tentés</t>
  </si>
  <si>
    <t xml:space="preserve">   Rebonds</t>
  </si>
  <si>
    <t>Lancers tentés</t>
  </si>
  <si>
    <t>Fautes provoq.</t>
  </si>
  <si>
    <t>Tps de jeu</t>
  </si>
  <si>
    <t>95-96</t>
  </si>
  <si>
    <t>96-97</t>
  </si>
  <si>
    <t>23'36</t>
  </si>
  <si>
    <t>20'23</t>
  </si>
  <si>
    <t>16'06</t>
  </si>
  <si>
    <t>24'30</t>
  </si>
  <si>
    <t>14'40</t>
  </si>
  <si>
    <t>28'30</t>
  </si>
  <si>
    <t>Stéph'</t>
  </si>
  <si>
    <t>17'10</t>
  </si>
  <si>
    <t>31'37</t>
  </si>
  <si>
    <t>27'14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</si>
</sst>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%"/>
    <numFmt numFmtId="173" formatCode="0.0"/>
    <numFmt numFmtId="174" formatCode="0.0000"/>
    <numFmt numFmtId="175" formatCode="0.000"/>
    <numFmt numFmtId="176" formatCode="_-* #,##0.0\ _F_-;\-* #,##0.0\ _F_-;_-* &quot;-&quot;??\ _F_-;_-@_-"/>
    <numFmt numFmtId="177" formatCode="_-* #,##0.000\ _F_-;\-* #,##0.000\ _F_-;_-* &quot;-&quot;??\ _F_-;_-@_-"/>
    <numFmt numFmtId="178" formatCode="_-* #,##0\ _F_-;\-* #,##0\ _F_-;_-* &quot;-&quot;??\ _F_-;_-@_-"/>
    <numFmt numFmtId="179" formatCode="_-* #,##0.0000\ _F_-;\-* #,##0.0000\ _F_-;_-* &quot;-&quot;??\ _F_-;_-@_-"/>
    <numFmt numFmtId="180" formatCode="_-* #,##0.00000\ _F_-;\-* #,##0.00000\ _F_-;_-* &quot;-&quot;??\ _F_-;_-@_-"/>
    <numFmt numFmtId="181" formatCode="_-* #,##0.000000\ _F_-;\-* #,##0.000000\ _F_-;_-* &quot;-&quot;??\ _F_-;_-@_-"/>
    <numFmt numFmtId="182" formatCode="_-* #,##0.0000000\ _F_-;\-* #,##0.0000000\ _F_-;_-* &quot;-&quot;??\ _F_-;_-@_-"/>
  </numFmts>
  <fonts count="3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10"/>
      <name val="Arial"/>
      <family val="2"/>
    </font>
    <font>
      <sz val="10"/>
      <color indexed="14"/>
      <name val="Arial"/>
      <family val="2"/>
    </font>
    <font>
      <sz val="10"/>
      <color indexed="20"/>
      <name val="Arial"/>
      <family val="2"/>
    </font>
    <font>
      <b/>
      <i/>
      <u val="single"/>
      <sz val="10"/>
      <color indexed="10"/>
      <name val="Arial"/>
      <family val="0"/>
    </font>
    <font>
      <b/>
      <sz val="10"/>
      <color indexed="10"/>
      <name val="Arial"/>
      <family val="0"/>
    </font>
    <font>
      <b/>
      <sz val="10"/>
      <color indexed="14"/>
      <name val="Arial"/>
      <family val="0"/>
    </font>
    <font>
      <b/>
      <sz val="10"/>
      <color indexed="20"/>
      <name val="Arial"/>
      <family val="0"/>
    </font>
    <font>
      <sz val="8"/>
      <color indexed="12"/>
      <name val="Arial"/>
      <family val="0"/>
    </font>
    <font>
      <sz val="10"/>
      <color indexed="12"/>
      <name val="Arial"/>
      <family val="2"/>
    </font>
    <font>
      <u val="single"/>
      <sz val="8"/>
      <color indexed="12"/>
      <name val="Arial"/>
      <family val="2"/>
    </font>
    <font>
      <b/>
      <u val="single"/>
      <sz val="10"/>
      <name val="Arial"/>
      <family val="2"/>
    </font>
    <font>
      <b/>
      <u val="single"/>
      <sz val="10"/>
      <color indexed="14"/>
      <name val="Arial"/>
      <family val="2"/>
    </font>
    <font>
      <b/>
      <u val="single"/>
      <sz val="10"/>
      <color indexed="20"/>
      <name val="Arial"/>
      <family val="2"/>
    </font>
    <font>
      <b/>
      <sz val="10"/>
      <color indexed="17"/>
      <name val="Arial"/>
      <family val="2"/>
    </font>
    <font>
      <b/>
      <u val="single"/>
      <sz val="12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u val="single"/>
      <sz val="12"/>
      <name val="Times New Roman"/>
      <family val="1"/>
    </font>
    <font>
      <sz val="9"/>
      <name val="Arial"/>
      <family val="2"/>
    </font>
    <font>
      <b/>
      <sz val="9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10"/>
      <name val="Arial Narrow"/>
      <family val="2"/>
    </font>
    <font>
      <sz val="12"/>
      <name val="Times New Roman"/>
      <family val="1"/>
    </font>
    <font>
      <sz val="12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i/>
      <sz val="10"/>
      <color indexed="8"/>
      <name val="Arial"/>
      <family val="0"/>
    </font>
    <font>
      <b/>
      <i/>
      <sz val="10"/>
      <color indexed="8"/>
      <name val="Arial"/>
      <family val="0"/>
    </font>
    <font>
      <sz val="10"/>
      <color indexed="3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12"/>
      <name val="Arial"/>
      <family val="2"/>
    </font>
    <font>
      <b/>
      <sz val="10"/>
      <name val="Arial Narrow"/>
      <family val="0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7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hair"/>
      <right>
        <color indexed="63"/>
      </right>
      <top style="medium"/>
      <bottom style="thin"/>
    </border>
    <border>
      <left style="hair"/>
      <right style="thin"/>
      <top style="medium"/>
      <bottom style="thin"/>
    </border>
    <border>
      <left style="hair"/>
      <right style="hair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2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8">
    <xf numFmtId="0" fontId="0" fillId="0" borderId="0" xfId="0" applyAlignment="1">
      <alignment/>
    </xf>
    <xf numFmtId="0" fontId="1" fillId="0" borderId="0" xfId="0" applyFont="1" applyAlignment="1">
      <alignment/>
    </xf>
    <xf numFmtId="10" fontId="5" fillId="0" borderId="0" xfId="19" applyNumberFormat="1" applyFont="1" applyAlignment="1">
      <alignment/>
    </xf>
    <xf numFmtId="0" fontId="5" fillId="0" borderId="0" xfId="0" applyFont="1" applyAlignment="1">
      <alignment/>
    </xf>
    <xf numFmtId="9" fontId="6" fillId="0" borderId="0" xfId="19" applyFont="1" applyAlignment="1">
      <alignment/>
    </xf>
    <xf numFmtId="0" fontId="11" fillId="0" borderId="0" xfId="0" applyFont="1" applyFill="1" applyAlignment="1">
      <alignment/>
    </xf>
    <xf numFmtId="2" fontId="0" fillId="0" borderId="0" xfId="0" applyNumberFormat="1" applyAlignment="1">
      <alignment/>
    </xf>
    <xf numFmtId="0" fontId="12" fillId="0" borderId="0" xfId="0" applyFont="1" applyAlignment="1">
      <alignment/>
    </xf>
    <xf numFmtId="171" fontId="4" fillId="0" borderId="0" xfId="15" applyFont="1" applyAlignment="1">
      <alignment/>
    </xf>
    <xf numFmtId="2" fontId="6" fillId="0" borderId="0" xfId="0" applyNumberFormat="1" applyFont="1" applyAlignment="1">
      <alignment/>
    </xf>
    <xf numFmtId="0" fontId="14" fillId="0" borderId="0" xfId="0" applyFont="1" applyAlignment="1">
      <alignment horizontal="left"/>
    </xf>
    <xf numFmtId="1" fontId="8" fillId="0" borderId="0" xfId="15" applyNumberFormat="1" applyFon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0" borderId="2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2" fontId="22" fillId="0" borderId="8" xfId="0" applyNumberFormat="1" applyFont="1" applyBorder="1" applyAlignment="1">
      <alignment/>
    </xf>
    <xf numFmtId="2" fontId="22" fillId="0" borderId="9" xfId="0" applyNumberFormat="1" applyFont="1" applyBorder="1" applyAlignment="1">
      <alignment/>
    </xf>
    <xf numFmtId="2" fontId="23" fillId="0" borderId="10" xfId="0" applyNumberFormat="1" applyFont="1" applyBorder="1" applyAlignment="1">
      <alignment/>
    </xf>
    <xf numFmtId="0" fontId="22" fillId="0" borderId="8" xfId="0" applyFont="1" applyBorder="1" applyAlignment="1">
      <alignment/>
    </xf>
    <xf numFmtId="9" fontId="0" fillId="0" borderId="0" xfId="0" applyNumberFormat="1" applyBorder="1" applyAlignment="1">
      <alignment/>
    </xf>
    <xf numFmtId="2" fontId="22" fillId="0" borderId="11" xfId="0" applyNumberFormat="1" applyFont="1" applyBorder="1" applyAlignment="1">
      <alignment/>
    </xf>
    <xf numFmtId="0" fontId="22" fillId="0" borderId="12" xfId="0" applyFont="1" applyBorder="1" applyAlignment="1">
      <alignment/>
    </xf>
    <xf numFmtId="2" fontId="22" fillId="0" borderId="11" xfId="15" applyNumberFormat="1" applyFont="1" applyBorder="1" applyAlignment="1">
      <alignment/>
    </xf>
    <xf numFmtId="2" fontId="22" fillId="0" borderId="12" xfId="0" applyNumberFormat="1" applyFont="1" applyBorder="1" applyAlignment="1">
      <alignment/>
    </xf>
    <xf numFmtId="0" fontId="22" fillId="0" borderId="11" xfId="0" applyFont="1" applyBorder="1" applyAlignment="1">
      <alignment/>
    </xf>
    <xf numFmtId="0" fontId="0" fillId="0" borderId="0" xfId="0" applyBorder="1" applyAlignment="1">
      <alignment/>
    </xf>
    <xf numFmtId="2" fontId="22" fillId="0" borderId="9" xfId="19" applyNumberFormat="1" applyFont="1" applyBorder="1" applyAlignment="1">
      <alignment/>
    </xf>
    <xf numFmtId="2" fontId="22" fillId="0" borderId="12" xfId="19" applyNumberFormat="1" applyFont="1" applyBorder="1" applyAlignment="1">
      <alignment/>
    </xf>
    <xf numFmtId="2" fontId="22" fillId="0" borderId="5" xfId="19" applyNumberFormat="1" applyFont="1" applyBorder="1" applyAlignment="1">
      <alignment/>
    </xf>
    <xf numFmtId="2" fontId="24" fillId="0" borderId="12" xfId="19" applyNumberFormat="1" applyFont="1" applyBorder="1" applyAlignment="1">
      <alignment/>
    </xf>
    <xf numFmtId="0" fontId="1" fillId="0" borderId="2" xfId="0" applyFont="1" applyBorder="1" applyAlignment="1">
      <alignment/>
    </xf>
    <xf numFmtId="0" fontId="25" fillId="0" borderId="9" xfId="0" applyFont="1" applyBorder="1" applyAlignment="1">
      <alignment horizontal="center"/>
    </xf>
    <xf numFmtId="0" fontId="25" fillId="0" borderId="12" xfId="0" applyFont="1" applyBorder="1" applyAlignment="1">
      <alignment horizontal="center"/>
    </xf>
    <xf numFmtId="0" fontId="14" fillId="2" borderId="0" xfId="0" applyFont="1" applyFill="1" applyAlignment="1">
      <alignment horizontal="left"/>
    </xf>
    <xf numFmtId="10" fontId="15" fillId="2" borderId="0" xfId="19" applyNumberFormat="1" applyFont="1" applyFill="1" applyAlignment="1">
      <alignment horizontal="left"/>
    </xf>
    <xf numFmtId="0" fontId="15" fillId="2" borderId="0" xfId="0" applyFont="1" applyFill="1" applyAlignment="1">
      <alignment horizontal="left"/>
    </xf>
    <xf numFmtId="9" fontId="16" fillId="2" borderId="0" xfId="19" applyFont="1" applyFill="1" applyAlignment="1">
      <alignment horizontal="left"/>
    </xf>
    <xf numFmtId="0" fontId="0" fillId="0" borderId="13" xfId="0" applyBorder="1" applyAlignment="1">
      <alignment/>
    </xf>
    <xf numFmtId="0" fontId="0" fillId="2" borderId="0" xfId="0" applyFill="1" applyAlignment="1">
      <alignment/>
    </xf>
    <xf numFmtId="0" fontId="11" fillId="2" borderId="1" xfId="0" applyFont="1" applyFill="1" applyBorder="1" applyAlignment="1">
      <alignment/>
    </xf>
    <xf numFmtId="0" fontId="0" fillId="0" borderId="14" xfId="0" applyBorder="1" applyAlignment="1">
      <alignment/>
    </xf>
    <xf numFmtId="10" fontId="5" fillId="2" borderId="0" xfId="19" applyNumberFormat="1" applyFont="1" applyFill="1" applyAlignment="1">
      <alignment/>
    </xf>
    <xf numFmtId="0" fontId="5" fillId="2" borderId="0" xfId="0" applyFont="1" applyFill="1" applyAlignment="1">
      <alignment/>
    </xf>
    <xf numFmtId="9" fontId="6" fillId="2" borderId="0" xfId="19" applyFont="1" applyFill="1" applyAlignment="1">
      <alignment/>
    </xf>
    <xf numFmtId="0" fontId="2" fillId="2" borderId="0" xfId="0" applyFont="1" applyFill="1" applyAlignment="1">
      <alignment/>
    </xf>
    <xf numFmtId="2" fontId="4" fillId="0" borderId="13" xfId="0" applyNumberFormat="1" applyFont="1" applyBorder="1" applyAlignment="1">
      <alignment/>
    </xf>
    <xf numFmtId="2" fontId="5" fillId="0" borderId="13" xfId="0" applyNumberFormat="1" applyFont="1" applyBorder="1" applyAlignment="1">
      <alignment/>
    </xf>
    <xf numFmtId="2" fontId="0" fillId="0" borderId="15" xfId="0" applyNumberFormat="1" applyBorder="1" applyAlignment="1">
      <alignment/>
    </xf>
    <xf numFmtId="171" fontId="5" fillId="0" borderId="15" xfId="15" applyFont="1" applyBorder="1" applyAlignment="1">
      <alignment/>
    </xf>
    <xf numFmtId="2" fontId="0" fillId="0" borderId="16" xfId="0" applyNumberFormat="1" applyBorder="1" applyAlignment="1">
      <alignment/>
    </xf>
    <xf numFmtId="2" fontId="0" fillId="0" borderId="17" xfId="0" applyNumberFormat="1" applyBorder="1" applyAlignment="1">
      <alignment/>
    </xf>
    <xf numFmtId="171" fontId="5" fillId="0" borderId="17" xfId="15" applyFont="1" applyBorder="1" applyAlignment="1">
      <alignment/>
    </xf>
    <xf numFmtId="171" fontId="4" fillId="0" borderId="16" xfId="15" applyFont="1" applyBorder="1" applyAlignment="1">
      <alignment/>
    </xf>
    <xf numFmtId="2" fontId="6" fillId="0" borderId="16" xfId="0" applyNumberFormat="1" applyFont="1" applyBorder="1" applyAlignment="1">
      <alignment/>
    </xf>
    <xf numFmtId="2" fontId="8" fillId="0" borderId="18" xfId="0" applyNumberFormat="1" applyFont="1" applyBorder="1" applyAlignment="1">
      <alignment/>
    </xf>
    <xf numFmtId="2" fontId="4" fillId="0" borderId="14" xfId="0" applyNumberFormat="1" applyFont="1" applyBorder="1" applyAlignment="1">
      <alignment/>
    </xf>
    <xf numFmtId="0" fontId="11" fillId="2" borderId="19" xfId="0" applyFont="1" applyFill="1" applyBorder="1" applyAlignment="1">
      <alignment/>
    </xf>
    <xf numFmtId="0" fontId="12" fillId="2" borderId="20" xfId="0" applyFont="1" applyFill="1" applyBorder="1" applyAlignment="1">
      <alignment/>
    </xf>
    <xf numFmtId="2" fontId="5" fillId="0" borderId="14" xfId="0" applyNumberFormat="1" applyFont="1" applyBorder="1" applyAlignment="1">
      <alignment/>
    </xf>
    <xf numFmtId="0" fontId="11" fillId="2" borderId="21" xfId="0" applyFont="1" applyFill="1" applyBorder="1" applyAlignment="1">
      <alignment horizontal="center"/>
    </xf>
    <xf numFmtId="0" fontId="11" fillId="2" borderId="20" xfId="0" applyFont="1" applyFill="1" applyBorder="1" applyAlignment="1">
      <alignment horizontal="center"/>
    </xf>
    <xf numFmtId="2" fontId="17" fillId="0" borderId="22" xfId="0" applyNumberFormat="1" applyFont="1" applyBorder="1" applyAlignment="1">
      <alignment/>
    </xf>
    <xf numFmtId="2" fontId="17" fillId="0" borderId="23" xfId="0" applyNumberFormat="1" applyFont="1" applyBorder="1" applyAlignment="1">
      <alignment/>
    </xf>
    <xf numFmtId="1" fontId="8" fillId="0" borderId="24" xfId="15" applyNumberFormat="1" applyFont="1" applyBorder="1" applyAlignment="1">
      <alignment horizontal="center" vertical="center"/>
    </xf>
    <xf numFmtId="1" fontId="8" fillId="0" borderId="18" xfId="15" applyNumberFormat="1" applyFont="1" applyBorder="1" applyAlignment="1">
      <alignment horizontal="center" vertical="center"/>
    </xf>
    <xf numFmtId="2" fontId="0" fillId="0" borderId="13" xfId="0" applyNumberFormat="1" applyBorder="1" applyAlignment="1">
      <alignment/>
    </xf>
    <xf numFmtId="2" fontId="0" fillId="0" borderId="14" xfId="0" applyNumberFormat="1" applyBorder="1" applyAlignment="1">
      <alignment/>
    </xf>
    <xf numFmtId="1" fontId="8" fillId="2" borderId="0" xfId="15" applyNumberFormat="1" applyFont="1" applyFill="1" applyAlignment="1">
      <alignment horizontal="center" vertical="center"/>
    </xf>
    <xf numFmtId="1" fontId="8" fillId="2" borderId="16" xfId="15" applyNumberFormat="1" applyFont="1" applyFill="1" applyBorder="1" applyAlignment="1">
      <alignment horizontal="center" vertical="center"/>
    </xf>
    <xf numFmtId="2" fontId="8" fillId="0" borderId="24" xfId="0" applyNumberFormat="1" applyFont="1" applyBorder="1" applyAlignment="1">
      <alignment/>
    </xf>
    <xf numFmtId="0" fontId="0" fillId="2" borderId="14" xfId="0" applyFill="1" applyBorder="1" applyAlignment="1">
      <alignment/>
    </xf>
    <xf numFmtId="2" fontId="0" fillId="2" borderId="14" xfId="0" applyNumberFormat="1" applyFill="1" applyBorder="1" applyAlignment="1">
      <alignment/>
    </xf>
    <xf numFmtId="2" fontId="0" fillId="2" borderId="0" xfId="0" applyNumberFormat="1" applyFill="1" applyBorder="1" applyAlignment="1">
      <alignment horizontal="right"/>
    </xf>
    <xf numFmtId="2" fontId="0" fillId="2" borderId="16" xfId="0" applyNumberFormat="1" applyFill="1" applyBorder="1" applyAlignment="1">
      <alignment horizontal="right"/>
    </xf>
    <xf numFmtId="2" fontId="4" fillId="0" borderId="16" xfId="0" applyNumberFormat="1" applyFont="1" applyBorder="1" applyAlignment="1">
      <alignment/>
    </xf>
    <xf numFmtId="2" fontId="4" fillId="0" borderId="0" xfId="0" applyNumberFormat="1" applyFont="1" applyAlignment="1">
      <alignment/>
    </xf>
    <xf numFmtId="2" fontId="0" fillId="0" borderId="25" xfId="0" applyNumberFormat="1" applyBorder="1" applyAlignment="1">
      <alignment/>
    </xf>
    <xf numFmtId="2" fontId="0" fillId="2" borderId="13" xfId="0" applyNumberFormat="1" applyFill="1" applyBorder="1" applyAlignment="1">
      <alignment/>
    </xf>
    <xf numFmtId="0" fontId="11" fillId="2" borderId="26" xfId="0" applyFont="1" applyFill="1" applyBorder="1" applyAlignment="1">
      <alignment horizontal="center"/>
    </xf>
    <xf numFmtId="0" fontId="12" fillId="2" borderId="21" xfId="0" applyFont="1" applyFill="1" applyBorder="1" applyAlignment="1">
      <alignment horizontal="center"/>
    </xf>
    <xf numFmtId="0" fontId="11" fillId="2" borderId="19" xfId="0" applyFont="1" applyFill="1" applyBorder="1" applyAlignment="1">
      <alignment horizontal="center"/>
    </xf>
    <xf numFmtId="10" fontId="11" fillId="2" borderId="21" xfId="19" applyNumberFormat="1" applyFont="1" applyFill="1" applyBorder="1" applyAlignment="1">
      <alignment horizontal="center"/>
    </xf>
    <xf numFmtId="10" fontId="11" fillId="2" borderId="20" xfId="19" applyNumberFormat="1" applyFont="1" applyFill="1" applyBorder="1" applyAlignment="1">
      <alignment horizontal="center"/>
    </xf>
    <xf numFmtId="0" fontId="13" fillId="2" borderId="26" xfId="0" applyFont="1" applyFill="1" applyBorder="1" applyAlignment="1">
      <alignment horizontal="center"/>
    </xf>
    <xf numFmtId="0" fontId="13" fillId="2" borderId="19" xfId="0" applyFont="1" applyFill="1" applyBorder="1" applyAlignment="1">
      <alignment horizontal="center"/>
    </xf>
    <xf numFmtId="9" fontId="11" fillId="2" borderId="19" xfId="19" applyFont="1" applyFill="1" applyBorder="1" applyAlignment="1">
      <alignment horizontal="center"/>
    </xf>
    <xf numFmtId="9" fontId="11" fillId="2" borderId="26" xfId="19" applyFont="1" applyFill="1" applyBorder="1" applyAlignment="1">
      <alignment horizontal="center"/>
    </xf>
    <xf numFmtId="0" fontId="11" fillId="2" borderId="27" xfId="0" applyFont="1" applyFill="1" applyBorder="1" applyAlignment="1">
      <alignment horizontal="center"/>
    </xf>
    <xf numFmtId="0" fontId="11" fillId="2" borderId="28" xfId="0" applyFont="1" applyFill="1" applyBorder="1" applyAlignment="1">
      <alignment/>
    </xf>
    <xf numFmtId="0" fontId="11" fillId="2" borderId="5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10" fontId="0" fillId="0" borderId="13" xfId="0" applyNumberFormat="1" applyBorder="1" applyAlignment="1">
      <alignment/>
    </xf>
    <xf numFmtId="10" fontId="0" fillId="0" borderId="14" xfId="0" applyNumberFormat="1" applyBorder="1" applyAlignment="1">
      <alignment/>
    </xf>
    <xf numFmtId="10" fontId="0" fillId="0" borderId="29" xfId="0" applyNumberFormat="1" applyBorder="1" applyAlignment="1">
      <alignment vertical="center"/>
    </xf>
    <xf numFmtId="0" fontId="1" fillId="0" borderId="30" xfId="0" applyFont="1" applyBorder="1" applyAlignment="1">
      <alignment vertical="center"/>
    </xf>
    <xf numFmtId="0" fontId="7" fillId="0" borderId="31" xfId="0" applyFont="1" applyBorder="1" applyAlignment="1">
      <alignment vertical="center"/>
    </xf>
    <xf numFmtId="2" fontId="8" fillId="0" borderId="29" xfId="0" applyNumberFormat="1" applyFont="1" applyBorder="1" applyAlignment="1">
      <alignment vertical="center"/>
    </xf>
    <xf numFmtId="2" fontId="1" fillId="0" borderId="30" xfId="0" applyNumberFormat="1" applyFont="1" applyBorder="1" applyAlignment="1">
      <alignment vertical="center"/>
    </xf>
    <xf numFmtId="2" fontId="1" fillId="0" borderId="32" xfId="0" applyNumberFormat="1" applyFont="1" applyBorder="1" applyAlignment="1">
      <alignment vertical="center"/>
    </xf>
    <xf numFmtId="171" fontId="9" fillId="0" borderId="32" xfId="15" applyNumberFormat="1" applyFont="1" applyBorder="1" applyAlignment="1">
      <alignment vertical="center"/>
    </xf>
    <xf numFmtId="2" fontId="8" fillId="0" borderId="31" xfId="0" applyNumberFormat="1" applyFont="1" applyBorder="1" applyAlignment="1">
      <alignment vertical="center"/>
    </xf>
    <xf numFmtId="2" fontId="9" fillId="0" borderId="29" xfId="0" applyNumberFormat="1" applyFont="1" applyBorder="1" applyAlignment="1">
      <alignment vertical="center"/>
    </xf>
    <xf numFmtId="2" fontId="17" fillId="0" borderId="33" xfId="0" applyNumberFormat="1" applyFont="1" applyBorder="1" applyAlignment="1">
      <alignment vertical="center"/>
    </xf>
    <xf numFmtId="2" fontId="10" fillId="0" borderId="30" xfId="0" applyNumberFormat="1" applyFont="1" applyBorder="1" applyAlignment="1">
      <alignment vertical="center"/>
    </xf>
    <xf numFmtId="178" fontId="1" fillId="0" borderId="31" xfId="15" applyNumberFormat="1" applyFont="1" applyBorder="1" applyAlignment="1">
      <alignment vertical="center"/>
    </xf>
    <xf numFmtId="178" fontId="1" fillId="2" borderId="30" xfId="15" applyNumberFormat="1" applyFont="1" applyFill="1" applyBorder="1" applyAlignment="1">
      <alignment vertical="center"/>
    </xf>
    <xf numFmtId="0" fontId="0" fillId="0" borderId="29" xfId="0" applyBorder="1" applyAlignment="1">
      <alignment vertical="center"/>
    </xf>
    <xf numFmtId="2" fontId="0" fillId="0" borderId="29" xfId="0" applyNumberFormat="1" applyBorder="1" applyAlignment="1">
      <alignment vertical="center"/>
    </xf>
    <xf numFmtId="0" fontId="0" fillId="2" borderId="29" xfId="0" applyFill="1" applyBorder="1" applyAlignment="1">
      <alignment vertical="center"/>
    </xf>
    <xf numFmtId="2" fontId="0" fillId="2" borderId="30" xfId="0" applyNumberFormat="1" applyFill="1" applyBorder="1" applyAlignment="1">
      <alignment vertical="center"/>
    </xf>
    <xf numFmtId="2" fontId="8" fillId="0" borderId="30" xfId="0" applyNumberFormat="1" applyFont="1" applyBorder="1" applyAlignment="1">
      <alignment vertical="center"/>
    </xf>
    <xf numFmtId="2" fontId="1" fillId="0" borderId="34" xfId="0" applyNumberFormat="1" applyFont="1" applyBorder="1" applyAlignment="1">
      <alignment vertical="center"/>
    </xf>
    <xf numFmtId="173" fontId="17" fillId="0" borderId="33" xfId="0" applyNumberFormat="1" applyFont="1" applyBorder="1" applyAlignment="1">
      <alignment vertical="center"/>
    </xf>
    <xf numFmtId="2" fontId="23" fillId="0" borderId="7" xfId="0" applyNumberFormat="1" applyFont="1" applyBorder="1" applyAlignment="1">
      <alignment/>
    </xf>
    <xf numFmtId="171" fontId="4" fillId="0" borderId="16" xfId="15" applyNumberFormat="1" applyFont="1" applyBorder="1" applyAlignment="1">
      <alignment/>
    </xf>
    <xf numFmtId="0" fontId="0" fillId="2" borderId="0" xfId="0" applyFont="1" applyFill="1" applyAlignment="1">
      <alignment horizontal="left"/>
    </xf>
    <xf numFmtId="0" fontId="11" fillId="2" borderId="27" xfId="0" applyFont="1" applyFill="1" applyBorder="1" applyAlignment="1">
      <alignment/>
    </xf>
    <xf numFmtId="0" fontId="11" fillId="2" borderId="5" xfId="0" applyFont="1" applyFill="1" applyBorder="1" applyAlignment="1">
      <alignment/>
    </xf>
    <xf numFmtId="0" fontId="0" fillId="2" borderId="31" xfId="0" applyFill="1" applyBorder="1" applyAlignment="1">
      <alignment vertical="center"/>
    </xf>
    <xf numFmtId="0" fontId="11" fillId="2" borderId="28" xfId="0" applyFont="1" applyFill="1" applyBorder="1" applyAlignment="1">
      <alignment horizontal="left"/>
    </xf>
    <xf numFmtId="0" fontId="0" fillId="2" borderId="26" xfId="0" applyFill="1" applyBorder="1" applyAlignment="1">
      <alignment/>
    </xf>
    <xf numFmtId="2" fontId="0" fillId="2" borderId="35" xfId="0" applyNumberFormat="1" applyFill="1" applyBorder="1" applyAlignment="1">
      <alignment vertical="center"/>
    </xf>
    <xf numFmtId="2" fontId="0" fillId="2" borderId="26" xfId="0" applyNumberFormat="1" applyFill="1" applyBorder="1" applyAlignment="1">
      <alignment/>
    </xf>
    <xf numFmtId="0" fontId="0" fillId="0" borderId="21" xfId="0" applyBorder="1" applyAlignment="1">
      <alignment/>
    </xf>
    <xf numFmtId="0" fontId="29" fillId="0" borderId="14" xfId="0" applyFont="1" applyBorder="1" applyAlignment="1">
      <alignment/>
    </xf>
    <xf numFmtId="0" fontId="24" fillId="0" borderId="16" xfId="0" applyFont="1" applyBorder="1" applyAlignment="1">
      <alignment/>
    </xf>
    <xf numFmtId="0" fontId="24" fillId="0" borderId="0" xfId="0" applyFont="1" applyAlignment="1">
      <alignment/>
    </xf>
    <xf numFmtId="0" fontId="0" fillId="0" borderId="0" xfId="0" applyFont="1" applyAlignment="1">
      <alignment/>
    </xf>
    <xf numFmtId="171" fontId="8" fillId="0" borderId="30" xfId="15" applyNumberFormat="1" applyFont="1" applyBorder="1" applyAlignment="1">
      <alignment vertical="center"/>
    </xf>
    <xf numFmtId="2" fontId="22" fillId="0" borderId="1" xfId="0" applyNumberFormat="1" applyFont="1" applyBorder="1" applyAlignment="1">
      <alignment/>
    </xf>
    <xf numFmtId="173" fontId="22" fillId="0" borderId="11" xfId="0" applyNumberFormat="1" applyFont="1" applyBorder="1" applyAlignment="1">
      <alignment/>
    </xf>
    <xf numFmtId="2" fontId="22" fillId="0" borderId="1" xfId="19" applyNumberFormat="1" applyFont="1" applyBorder="1" applyAlignment="1">
      <alignment/>
    </xf>
    <xf numFmtId="0" fontId="1" fillId="2" borderId="6" xfId="0" applyFont="1" applyFill="1" applyBorder="1" applyAlignment="1">
      <alignment horizontal="left"/>
    </xf>
    <xf numFmtId="0" fontId="22" fillId="2" borderId="16" xfId="0" applyFont="1" applyFill="1" applyBorder="1" applyAlignment="1">
      <alignment/>
    </xf>
    <xf numFmtId="1" fontId="22" fillId="2" borderId="26" xfId="0" applyNumberFormat="1" applyFont="1" applyFill="1" applyBorder="1" applyAlignment="1">
      <alignment/>
    </xf>
    <xf numFmtId="1" fontId="22" fillId="0" borderId="36" xfId="0" applyNumberFormat="1" applyFont="1" applyBorder="1" applyAlignment="1">
      <alignment/>
    </xf>
    <xf numFmtId="0" fontId="22" fillId="0" borderId="10" xfId="0" applyFont="1" applyBorder="1" applyAlignment="1">
      <alignment/>
    </xf>
    <xf numFmtId="0" fontId="1" fillId="2" borderId="2" xfId="0" applyFont="1" applyFill="1" applyBorder="1" applyAlignment="1">
      <alignment/>
    </xf>
    <xf numFmtId="0" fontId="34" fillId="0" borderId="0" xfId="0" applyFont="1" applyAlignment="1">
      <alignment/>
    </xf>
    <xf numFmtId="173" fontId="22" fillId="0" borderId="12" xfId="19" applyNumberFormat="1" applyFont="1" applyBorder="1" applyAlignment="1">
      <alignment/>
    </xf>
    <xf numFmtId="2" fontId="35" fillId="0" borderId="12" xfId="0" applyNumberFormat="1" applyFont="1" applyBorder="1" applyAlignment="1">
      <alignment/>
    </xf>
    <xf numFmtId="0" fontId="35" fillId="0" borderId="11" xfId="0" applyFont="1" applyBorder="1" applyAlignment="1">
      <alignment/>
    </xf>
    <xf numFmtId="2" fontId="36" fillId="0" borderId="10" xfId="0" applyNumberFormat="1" applyFont="1" applyBorder="1" applyAlignment="1">
      <alignment/>
    </xf>
    <xf numFmtId="2" fontId="35" fillId="0" borderId="11" xfId="0" applyNumberFormat="1" applyFont="1" applyBorder="1" applyAlignment="1">
      <alignment/>
    </xf>
    <xf numFmtId="0" fontId="35" fillId="0" borderId="12" xfId="0" applyFont="1" applyBorder="1" applyAlignment="1">
      <alignment/>
    </xf>
    <xf numFmtId="0" fontId="36" fillId="0" borderId="10" xfId="0" applyFont="1" applyBorder="1" applyAlignment="1">
      <alignment/>
    </xf>
    <xf numFmtId="10" fontId="16" fillId="2" borderId="0" xfId="19" applyNumberFormat="1" applyFont="1" applyFill="1" applyAlignment="1">
      <alignment horizontal="left"/>
    </xf>
    <xf numFmtId="173" fontId="23" fillId="0" borderId="7" xfId="0" applyNumberFormat="1" applyFont="1" applyBorder="1" applyAlignment="1">
      <alignment/>
    </xf>
    <xf numFmtId="0" fontId="29" fillId="3" borderId="0" xfId="0" applyFont="1" applyFill="1" applyBorder="1" applyAlignment="1">
      <alignment horizontal="center" vertical="center" textRotation="90"/>
    </xf>
    <xf numFmtId="0" fontId="29" fillId="3" borderId="0" xfId="0" applyFont="1" applyFill="1" applyBorder="1" applyAlignment="1">
      <alignment horizontal="left"/>
    </xf>
    <xf numFmtId="0" fontId="29" fillId="3" borderId="0" xfId="0" applyFont="1" applyFill="1" applyBorder="1" applyAlignment="1">
      <alignment horizontal="left"/>
    </xf>
    <xf numFmtId="0" fontId="8" fillId="3" borderId="37" xfId="0" applyFont="1" applyFill="1" applyBorder="1" applyAlignment="1">
      <alignment/>
    </xf>
    <xf numFmtId="0" fontId="30" fillId="3" borderId="38" xfId="0" applyFont="1" applyFill="1" applyBorder="1" applyAlignment="1">
      <alignment/>
    </xf>
    <xf numFmtId="10" fontId="8" fillId="3" borderId="38" xfId="19" applyNumberFormat="1" applyFont="1" applyFill="1" applyBorder="1" applyAlignment="1">
      <alignment/>
    </xf>
    <xf numFmtId="10" fontId="9" fillId="3" borderId="38" xfId="19" applyNumberFormat="1" applyFont="1" applyFill="1" applyBorder="1" applyAlignment="1">
      <alignment/>
    </xf>
    <xf numFmtId="0" fontId="4" fillId="3" borderId="38" xfId="0" applyFont="1" applyFill="1" applyBorder="1" applyAlignment="1">
      <alignment/>
    </xf>
    <xf numFmtId="0" fontId="37" fillId="3" borderId="38" xfId="0" applyFont="1" applyFill="1" applyBorder="1" applyAlignment="1">
      <alignment/>
    </xf>
    <xf numFmtId="0" fontId="32" fillId="3" borderId="38" xfId="0" applyFont="1" applyFill="1" applyBorder="1" applyAlignment="1">
      <alignment/>
    </xf>
    <xf numFmtId="0" fontId="33" fillId="3" borderId="38" xfId="0" applyFont="1" applyFill="1" applyBorder="1" applyAlignment="1">
      <alignment/>
    </xf>
    <xf numFmtId="0" fontId="30" fillId="3" borderId="39" xfId="0" applyFont="1" applyFill="1" applyBorder="1" applyAlignment="1">
      <alignment/>
    </xf>
    <xf numFmtId="0" fontId="8" fillId="3" borderId="0" xfId="0" applyFont="1" applyFill="1" applyBorder="1" applyAlignment="1">
      <alignment/>
    </xf>
    <xf numFmtId="0" fontId="30" fillId="3" borderId="40" xfId="0" applyFont="1" applyFill="1" applyBorder="1" applyAlignment="1">
      <alignment/>
    </xf>
    <xf numFmtId="0" fontId="30" fillId="3" borderId="41" xfId="0" applyFont="1" applyFill="1" applyBorder="1" applyAlignment="1">
      <alignment/>
    </xf>
    <xf numFmtId="10" fontId="8" fillId="3" borderId="0" xfId="19" applyNumberFormat="1" applyFont="1" applyFill="1" applyBorder="1" applyAlignment="1">
      <alignment/>
    </xf>
    <xf numFmtId="10" fontId="9" fillId="3" borderId="0" xfId="19" applyNumberFormat="1" applyFont="1" applyFill="1" applyBorder="1" applyAlignment="1">
      <alignment/>
    </xf>
    <xf numFmtId="0" fontId="4" fillId="3" borderId="41" xfId="0" applyFont="1" applyFill="1" applyBorder="1" applyAlignment="1">
      <alignment/>
    </xf>
    <xf numFmtId="0" fontId="37" fillId="3" borderId="41" xfId="0" applyFont="1" applyFill="1" applyBorder="1" applyAlignment="1">
      <alignment/>
    </xf>
    <xf numFmtId="0" fontId="32" fillId="3" borderId="41" xfId="0" applyFont="1" applyFill="1" applyBorder="1" applyAlignment="1">
      <alignment/>
    </xf>
    <xf numFmtId="0" fontId="33" fillId="3" borderId="0" xfId="0" applyFont="1" applyFill="1" applyBorder="1" applyAlignment="1">
      <alignment/>
    </xf>
    <xf numFmtId="0" fontId="30" fillId="3" borderId="0" xfId="0" applyFont="1" applyFill="1" applyBorder="1" applyAlignment="1">
      <alignment/>
    </xf>
    <xf numFmtId="9" fontId="8" fillId="3" borderId="0" xfId="19" applyNumberFormat="1" applyFont="1" applyFill="1" applyBorder="1" applyAlignment="1">
      <alignment/>
    </xf>
    <xf numFmtId="0" fontId="8" fillId="3" borderId="42" xfId="0" applyFont="1" applyFill="1" applyBorder="1" applyAlignment="1">
      <alignment/>
    </xf>
    <xf numFmtId="0" fontId="30" fillId="3" borderId="42" xfId="0" applyFont="1" applyFill="1" applyBorder="1" applyAlignment="1">
      <alignment/>
    </xf>
    <xf numFmtId="0" fontId="30" fillId="3" borderId="43" xfId="0" applyFont="1" applyFill="1" applyBorder="1" applyAlignment="1">
      <alignment/>
    </xf>
    <xf numFmtId="10" fontId="8" fillId="3" borderId="42" xfId="19" applyNumberFormat="1" applyFont="1" applyFill="1" applyBorder="1" applyAlignment="1">
      <alignment/>
    </xf>
    <xf numFmtId="10" fontId="9" fillId="3" borderId="42" xfId="19" applyNumberFormat="1" applyFont="1" applyFill="1" applyBorder="1" applyAlignment="1">
      <alignment/>
    </xf>
    <xf numFmtId="0" fontId="4" fillId="3" borderId="43" xfId="0" applyFont="1" applyFill="1" applyBorder="1" applyAlignment="1">
      <alignment/>
    </xf>
    <xf numFmtId="0" fontId="37" fillId="3" borderId="43" xfId="0" applyFont="1" applyFill="1" applyBorder="1" applyAlignment="1">
      <alignment/>
    </xf>
    <xf numFmtId="0" fontId="32" fillId="3" borderId="43" xfId="0" applyFont="1" applyFill="1" applyBorder="1" applyAlignment="1">
      <alignment/>
    </xf>
    <xf numFmtId="0" fontId="33" fillId="3" borderId="42" xfId="0" applyFont="1" applyFill="1" applyBorder="1" applyAlignment="1">
      <alignment/>
    </xf>
    <xf numFmtId="0" fontId="30" fillId="3" borderId="44" xfId="0" applyFont="1" applyFill="1" applyBorder="1" applyAlignment="1">
      <alignment/>
    </xf>
    <xf numFmtId="0" fontId="8" fillId="3" borderId="45" xfId="0" applyFont="1" applyFill="1" applyBorder="1" applyAlignment="1">
      <alignment/>
    </xf>
    <xf numFmtId="10" fontId="8" fillId="3" borderId="40" xfId="19" applyNumberFormat="1" applyFont="1" applyFill="1" applyBorder="1" applyAlignment="1">
      <alignment/>
    </xf>
    <xf numFmtId="10" fontId="9" fillId="3" borderId="40" xfId="19" applyNumberFormat="1" applyFont="1" applyFill="1" applyBorder="1" applyAlignment="1">
      <alignment/>
    </xf>
    <xf numFmtId="0" fontId="33" fillId="3" borderId="40" xfId="0" applyFont="1" applyFill="1" applyBorder="1" applyAlignment="1">
      <alignment/>
    </xf>
    <xf numFmtId="0" fontId="8" fillId="3" borderId="41" xfId="0" applyFont="1" applyFill="1" applyBorder="1" applyAlignment="1">
      <alignment/>
    </xf>
    <xf numFmtId="10" fontId="8" fillId="3" borderId="41" xfId="19" applyNumberFormat="1" applyFont="1" applyFill="1" applyBorder="1" applyAlignment="1">
      <alignment/>
    </xf>
    <xf numFmtId="10" fontId="9" fillId="3" borderId="41" xfId="19" applyNumberFormat="1" applyFont="1" applyFill="1" applyBorder="1" applyAlignment="1">
      <alignment/>
    </xf>
    <xf numFmtId="0" fontId="33" fillId="3" borderId="41" xfId="0" applyFont="1" applyFill="1" applyBorder="1" applyAlignment="1">
      <alignment/>
    </xf>
    <xf numFmtId="1" fontId="30" fillId="3" borderId="46" xfId="0" applyNumberFormat="1" applyFont="1" applyFill="1" applyBorder="1" applyAlignment="1">
      <alignment/>
    </xf>
    <xf numFmtId="0" fontId="31" fillId="3" borderId="0" xfId="0" applyFont="1" applyFill="1" applyBorder="1" applyAlignment="1">
      <alignment horizontal="left"/>
    </xf>
    <xf numFmtId="0" fontId="31" fillId="3" borderId="0" xfId="0" applyFont="1" applyFill="1" applyBorder="1" applyAlignment="1">
      <alignment horizontal="left" vertical="center"/>
    </xf>
    <xf numFmtId="0" fontId="31" fillId="3" borderId="0" xfId="0" applyFont="1" applyFill="1" applyBorder="1" applyAlignment="1">
      <alignment vertical="center"/>
    </xf>
    <xf numFmtId="10" fontId="31" fillId="3" borderId="0" xfId="19" applyNumberFormat="1" applyFont="1" applyFill="1" applyBorder="1" applyAlignment="1">
      <alignment vertical="center"/>
    </xf>
    <xf numFmtId="0" fontId="29" fillId="3" borderId="0" xfId="0" applyFont="1" applyFill="1" applyBorder="1" applyAlignment="1">
      <alignment horizontal="left" vertical="center" wrapText="1"/>
    </xf>
    <xf numFmtId="0" fontId="29" fillId="3" borderId="0" xfId="0" applyFont="1" applyFill="1" applyBorder="1" applyAlignment="1">
      <alignment horizontal="center" vertical="center" wrapText="1"/>
    </xf>
    <xf numFmtId="10" fontId="29" fillId="3" borderId="0" xfId="19" applyNumberFormat="1" applyFont="1" applyFill="1" applyBorder="1" applyAlignment="1">
      <alignment horizontal="center" vertical="center" wrapText="1"/>
    </xf>
    <xf numFmtId="9" fontId="29" fillId="3" borderId="0" xfId="19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chartsheet" Target="chartsheets/sheet5.xml" /><Relationship Id="rId8" Type="http://schemas.openxmlformats.org/officeDocument/2006/relationships/chartsheet" Target="chartsheets/sheet6.xml" /><Relationship Id="rId9" Type="http://schemas.openxmlformats.org/officeDocument/2006/relationships/chartsheet" Target="chartsheets/sheet7.xml" /><Relationship Id="rId10" Type="http://schemas.openxmlformats.org/officeDocument/2006/relationships/chartsheet" Target="chartsheets/sheet8.xml" /><Relationship Id="rId11" Type="http://schemas.openxmlformats.org/officeDocument/2006/relationships/chartsheet" Target="chartsheets/sheet9.xml" /><Relationship Id="rId12" Type="http://schemas.openxmlformats.org/officeDocument/2006/relationships/chartsheet" Target="chartsheets/sheet10.xml" /><Relationship Id="rId13" Type="http://schemas.openxmlformats.org/officeDocument/2006/relationships/chartsheet" Target="chartsheets/sheet11.xml" /><Relationship Id="rId14" Type="http://schemas.openxmlformats.org/officeDocument/2006/relationships/chartsheet" Target="chartsheets/sheet12.xml" /><Relationship Id="rId15" Type="http://schemas.openxmlformats.org/officeDocument/2006/relationships/chartsheet" Target="chartsheets/sheet13.xml" /><Relationship Id="rId16" Type="http://schemas.openxmlformats.org/officeDocument/2006/relationships/worksheet" Target="worksheets/sheet3.xml" /><Relationship Id="rId17" Type="http://schemas.openxmlformats.org/officeDocument/2006/relationships/chartsheet" Target="chartsheets/sheet14.xml" /><Relationship Id="rId18" Type="http://schemas.openxmlformats.org/officeDocument/2006/relationships/chartsheet" Target="chartsheets/sheet15.xml" /><Relationship Id="rId19" Type="http://schemas.openxmlformats.org/officeDocument/2006/relationships/chartsheet" Target="chartsheets/sheet16.xml" /><Relationship Id="rId20" Type="http://schemas.openxmlformats.org/officeDocument/2006/relationships/chartsheet" Target="chartsheets/sheet17.xml" /><Relationship Id="rId21" Type="http://schemas.openxmlformats.org/officeDocument/2006/relationships/chartsheet" Target="chartsheets/sheet18.xml" /><Relationship Id="rId22" Type="http://schemas.openxmlformats.org/officeDocument/2006/relationships/chartsheet" Target="chartsheets/sheet19.xml" /><Relationship Id="rId23" Type="http://schemas.openxmlformats.org/officeDocument/2006/relationships/chartsheet" Target="chartsheets/sheet20.xml" /><Relationship Id="rId24" Type="http://schemas.openxmlformats.org/officeDocument/2006/relationships/worksheet" Target="worksheets/sheet4.xml" /><Relationship Id="rId25" Type="http://schemas.openxmlformats.org/officeDocument/2006/relationships/worksheet" Target="worksheets/sheet5.xml" /><Relationship Id="rId26" Type="http://schemas.openxmlformats.org/officeDocument/2006/relationships/worksheet" Target="worksheets/sheet6.xml" /><Relationship Id="rId27" Type="http://schemas.openxmlformats.org/officeDocument/2006/relationships/worksheet" Target="worksheets/sheet7.xml" /><Relationship Id="rId28" Type="http://schemas.openxmlformats.org/officeDocument/2006/relationships/worksheet" Target="worksheets/sheet8.xml" /><Relationship Id="rId29" Type="http://schemas.openxmlformats.org/officeDocument/2006/relationships/worksheet" Target="worksheets/sheet9.xml" /><Relationship Id="rId30" Type="http://schemas.openxmlformats.org/officeDocument/2006/relationships/worksheet" Target="worksheets/sheet10.xml" /><Relationship Id="rId31" Type="http://schemas.openxmlformats.org/officeDocument/2006/relationships/worksheet" Target="worksheets/sheet11.xml" /><Relationship Id="rId32" Type="http://schemas.openxmlformats.org/officeDocument/2006/relationships/worksheet" Target="worksheets/sheet12.xml" /><Relationship Id="rId33" Type="http://schemas.openxmlformats.org/officeDocument/2006/relationships/worksheet" Target="worksheets/sheet13.xml" /><Relationship Id="rId34" Type="http://schemas.openxmlformats.org/officeDocument/2006/relationships/worksheet" Target="worksheets/sheet14.xml" /><Relationship Id="rId35" Type="http://schemas.openxmlformats.org/officeDocument/2006/relationships/worksheet" Target="worksheets/sheet15.xml" /><Relationship Id="rId36" Type="http://schemas.openxmlformats.org/officeDocument/2006/relationships/worksheet" Target="worksheets/sheet16.xml" /><Relationship Id="rId37" Type="http://schemas.openxmlformats.org/officeDocument/2006/relationships/worksheet" Target="worksheets/sheet17.xml" /><Relationship Id="rId38" Type="http://schemas.openxmlformats.org/officeDocument/2006/relationships/worksheet" Target="worksheets/sheet18.xml" /><Relationship Id="rId39" Type="http://schemas.openxmlformats.org/officeDocument/2006/relationships/worksheet" Target="worksheets/sheet19.xml" /><Relationship Id="rId40" Type="http://schemas.openxmlformats.org/officeDocument/2006/relationships/styles" Target="styles.xml" /><Relationship Id="rId41" Type="http://schemas.openxmlformats.org/officeDocument/2006/relationships/sharedStrings" Target="sharedStrings.xml" /><Relationship Id="rId4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latin typeface="Arial"/>
                <a:ea typeface="Arial"/>
                <a:cs typeface="Arial"/>
              </a:rPr>
              <a:t>Adresse aux tirs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1045"/>
          <c:w val="0.88375"/>
          <c:h val="0.87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stats!$F$4</c:f>
              <c:strCache>
                <c:ptCount val="1"/>
                <c:pt idx="0">
                  <c:v>%  raquette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stats!$B$5:$B$16</c:f>
              <c:strCache>
                <c:ptCount val="12"/>
                <c:pt idx="0">
                  <c:v>Fred</c:v>
                </c:pt>
                <c:pt idx="1">
                  <c:v>Gilles</c:v>
                </c:pt>
                <c:pt idx="2">
                  <c:v>Galis</c:v>
                </c:pt>
                <c:pt idx="3">
                  <c:v>Franck</c:v>
                </c:pt>
                <c:pt idx="4">
                  <c:v>Fidji</c:v>
                </c:pt>
                <c:pt idx="5">
                  <c:v>Jérôme</c:v>
                </c:pt>
                <c:pt idx="6">
                  <c:v>Mickaël</c:v>
                </c:pt>
                <c:pt idx="7">
                  <c:v>Caillou</c:v>
                </c:pt>
                <c:pt idx="8">
                  <c:v>Stéphane</c:v>
                </c:pt>
                <c:pt idx="9">
                  <c:v>Didier</c:v>
                </c:pt>
                <c:pt idx="10">
                  <c:v>Miguel</c:v>
                </c:pt>
                <c:pt idx="11">
                  <c:v>EQUIPE</c:v>
                </c:pt>
              </c:strCache>
            </c:strRef>
          </c:cat>
          <c:val>
            <c:numRef>
              <c:f>stats!$F$5:$F$16</c:f>
              <c:numCache>
                <c:ptCount val="12"/>
                <c:pt idx="0">
                  <c:v>0.34146341463414637</c:v>
                </c:pt>
                <c:pt idx="1">
                  <c:v>0.5894736842105263</c:v>
                </c:pt>
                <c:pt idx="2">
                  <c:v>0.5064935064935064</c:v>
                </c:pt>
                <c:pt idx="3">
                  <c:v>0.525</c:v>
                </c:pt>
                <c:pt idx="4">
                  <c:v>0.5096153846153846</c:v>
                </c:pt>
                <c:pt idx="5">
                  <c:v>0.5317073170731708</c:v>
                </c:pt>
                <c:pt idx="6">
                  <c:v>0.3333333333333333</c:v>
                </c:pt>
                <c:pt idx="7">
                  <c:v>0.5</c:v>
                </c:pt>
                <c:pt idx="8">
                  <c:v>0.49038461538461536</c:v>
                </c:pt>
                <c:pt idx="9">
                  <c:v>0.5</c:v>
                </c:pt>
                <c:pt idx="10">
                  <c:v>0.5</c:v>
                </c:pt>
                <c:pt idx="11">
                  <c:v>0.5133256083429896</c:v>
                </c:pt>
              </c:numCache>
            </c:numRef>
          </c:val>
        </c:ser>
        <c:ser>
          <c:idx val="1"/>
          <c:order val="1"/>
          <c:tx>
            <c:strRef>
              <c:f>stats!$I$4</c:f>
              <c:strCache>
                <c:ptCount val="1"/>
                <c:pt idx="0">
                  <c:v>% à  mi-distance</c:v>
                </c:pt>
              </c:strCache>
            </c:strRef>
          </c:tx>
          <c:spPr>
            <a:solidFill>
              <a:srgbClr val="C0C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delete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stats!$B$5:$B$16</c:f>
              <c:strCache>
                <c:ptCount val="12"/>
                <c:pt idx="0">
                  <c:v>Fred</c:v>
                </c:pt>
                <c:pt idx="1">
                  <c:v>Gilles</c:v>
                </c:pt>
                <c:pt idx="2">
                  <c:v>Galis</c:v>
                </c:pt>
                <c:pt idx="3">
                  <c:v>Franck</c:v>
                </c:pt>
                <c:pt idx="4">
                  <c:v>Fidji</c:v>
                </c:pt>
                <c:pt idx="5">
                  <c:v>Jérôme</c:v>
                </c:pt>
                <c:pt idx="6">
                  <c:v>Mickaël</c:v>
                </c:pt>
                <c:pt idx="7">
                  <c:v>Caillou</c:v>
                </c:pt>
                <c:pt idx="8">
                  <c:v>Stéphane</c:v>
                </c:pt>
                <c:pt idx="9">
                  <c:v>Didier</c:v>
                </c:pt>
                <c:pt idx="10">
                  <c:v>Miguel</c:v>
                </c:pt>
                <c:pt idx="11">
                  <c:v>EQUIPE</c:v>
                </c:pt>
              </c:strCache>
            </c:strRef>
          </c:cat>
          <c:val>
            <c:numRef>
              <c:f>stats!$I$5:$I$16</c:f>
              <c:numCache>
                <c:ptCount val="12"/>
                <c:pt idx="0">
                  <c:v>0.35</c:v>
                </c:pt>
                <c:pt idx="1">
                  <c:v>0.2692307692307692</c:v>
                </c:pt>
                <c:pt idx="2">
                  <c:v>0.16666666666666666</c:v>
                </c:pt>
                <c:pt idx="3">
                  <c:v>0.28888888888888886</c:v>
                </c:pt>
                <c:pt idx="4">
                  <c:v>0.4</c:v>
                </c:pt>
                <c:pt idx="5">
                  <c:v>0.5</c:v>
                </c:pt>
                <c:pt idx="6">
                  <c:v>0.25</c:v>
                </c:pt>
                <c:pt idx="7">
                  <c:v>0</c:v>
                </c:pt>
                <c:pt idx="8">
                  <c:v>0.2222222222222222</c:v>
                </c:pt>
                <c:pt idx="9">
                  <c:v>0.35051546391752575</c:v>
                </c:pt>
                <c:pt idx="10">
                  <c:v>0.5</c:v>
                </c:pt>
                <c:pt idx="11">
                  <c:v>0.3130081300813008</c:v>
                </c:pt>
              </c:numCache>
            </c:numRef>
          </c:val>
        </c:ser>
        <c:ser>
          <c:idx val="2"/>
          <c:order val="2"/>
          <c:tx>
            <c:strRef>
              <c:f>stats!$M$4</c:f>
              <c:strCache>
                <c:ptCount val="1"/>
                <c:pt idx="0">
                  <c:v>% à  3 pts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stats!$B$5:$B$16</c:f>
              <c:strCache>
                <c:ptCount val="12"/>
                <c:pt idx="0">
                  <c:v>Fred</c:v>
                </c:pt>
                <c:pt idx="1">
                  <c:v>Gilles</c:v>
                </c:pt>
                <c:pt idx="2">
                  <c:v>Galis</c:v>
                </c:pt>
                <c:pt idx="3">
                  <c:v>Franck</c:v>
                </c:pt>
                <c:pt idx="4">
                  <c:v>Fidji</c:v>
                </c:pt>
                <c:pt idx="5">
                  <c:v>Jérôme</c:v>
                </c:pt>
                <c:pt idx="6">
                  <c:v>Mickaël</c:v>
                </c:pt>
                <c:pt idx="7">
                  <c:v>Caillou</c:v>
                </c:pt>
                <c:pt idx="8">
                  <c:v>Stéphane</c:v>
                </c:pt>
                <c:pt idx="9">
                  <c:v>Didier</c:v>
                </c:pt>
                <c:pt idx="10">
                  <c:v>Miguel</c:v>
                </c:pt>
                <c:pt idx="11">
                  <c:v>EQUIPE</c:v>
                </c:pt>
              </c:strCache>
            </c:strRef>
          </c:cat>
          <c:val>
            <c:numRef>
              <c:f>stats!$M$5:$M$16</c:f>
              <c:numCache>
                <c:ptCount val="12"/>
                <c:pt idx="0">
                  <c:v>0.18181818181818182</c:v>
                </c:pt>
                <c:pt idx="1">
                  <c:v>0</c:v>
                </c:pt>
                <c:pt idx="2">
                  <c:v>0.27672955974842767</c:v>
                </c:pt>
                <c:pt idx="3">
                  <c:v>0.1875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0.3434343434343434</c:v>
                </c:pt>
                <c:pt idx="10">
                  <c:v>0.07692307692307693</c:v>
                </c:pt>
                <c:pt idx="11">
                  <c:v>0.27217125382262997</c:v>
                </c:pt>
              </c:numCache>
            </c:numRef>
          </c:val>
        </c:ser>
        <c:axId val="50479242"/>
        <c:axId val="51659995"/>
      </c:barChart>
      <c:catAx>
        <c:axId val="5047924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crossAx val="51659995"/>
        <c:crosses val="autoZero"/>
        <c:auto val="0"/>
        <c:lblOffset val="100"/>
        <c:noMultiLvlLbl val="0"/>
      </c:catAx>
      <c:valAx>
        <c:axId val="5165999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47924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65"/>
          <c:y val="0.005"/>
          <c:w val="0.123"/>
          <c:h val="0.11275"/>
        </c:manualLayout>
      </c:layout>
      <c:overlay val="0"/>
      <c:spPr>
        <a:solidFill>
          <a:srgbClr val="FFFFFF"/>
        </a:solidFill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/>
              <a:t>Tickets de shoots</a:t>
            </a:r>
          </a:p>
        </c:rich>
      </c:tx>
      <c:layout/>
      <c:spPr>
        <a:noFill/>
        <a:ln>
          <a:noFill/>
        </a:ln>
      </c:spPr>
    </c:title>
    <c:view3D>
      <c:rotX val="20"/>
      <c:hPercent val="100"/>
      <c:rotY val="0"/>
      <c:depthPercent val="200"/>
      <c:rAngAx val="1"/>
    </c:view3D>
    <c:plotArea>
      <c:layout>
        <c:manualLayout>
          <c:xMode val="edge"/>
          <c:yMode val="edge"/>
          <c:x val="0.07"/>
          <c:y val="0.21425"/>
          <c:w val="0.85975"/>
          <c:h val="0.644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1"/>
          </c:dPt>
          <c:dPt>
            <c:idx val="2"/>
          </c:dPt>
          <c:dPt>
            <c:idx val="3"/>
          </c:dPt>
          <c:dPt>
            <c:idx val="4"/>
            <c:spPr>
              <a:solidFill>
                <a:srgbClr val="FFFFC0"/>
              </a:solidFill>
            </c:spPr>
          </c:dPt>
          <c:dPt>
            <c:idx val="5"/>
          </c:dPt>
          <c:dPt>
            <c:idx val="6"/>
            <c:spPr>
              <a:solidFill>
                <a:srgbClr val="FFFFC0"/>
              </a:solidFill>
            </c:spPr>
          </c:dPt>
          <c:dPt>
            <c:idx val="7"/>
          </c:dPt>
          <c:dPt>
            <c:idx val="8"/>
            <c:spPr>
              <a:solidFill>
                <a:srgbClr val="A0E0E0"/>
              </a:solidFill>
            </c:spPr>
          </c:dPt>
          <c:dPt>
            <c:idx val="9"/>
            <c:spPr>
              <a:solidFill>
                <a:srgbClr val="80206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0.0%" sourceLinked="0"/>
              <c:dLblPos val="outEnd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0.0%" sourceLinked="0"/>
              <c:dLblPos val="outEnd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0.0%" sourceLinked="0"/>
              <c:dLblPos val="outEnd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/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stats!$B$22:$B$32</c:f>
              <c:strCache>
                <c:ptCount val="11"/>
                <c:pt idx="0">
                  <c:v>Fred</c:v>
                </c:pt>
                <c:pt idx="1">
                  <c:v>Gilles</c:v>
                </c:pt>
                <c:pt idx="2">
                  <c:v>Galis</c:v>
                </c:pt>
                <c:pt idx="3">
                  <c:v>Franck</c:v>
                </c:pt>
                <c:pt idx="4">
                  <c:v>Fidji</c:v>
                </c:pt>
                <c:pt idx="5">
                  <c:v>Jérôme</c:v>
                </c:pt>
                <c:pt idx="6">
                  <c:v>Mickaël</c:v>
                </c:pt>
                <c:pt idx="7">
                  <c:v>Caillou</c:v>
                </c:pt>
                <c:pt idx="8">
                  <c:v>Stéphane</c:v>
                </c:pt>
                <c:pt idx="9">
                  <c:v>Didier</c:v>
                </c:pt>
                <c:pt idx="10">
                  <c:v>Miguel</c:v>
                </c:pt>
              </c:strCache>
            </c:strRef>
          </c:cat>
          <c:val>
            <c:numRef>
              <c:f>stats!$H$22:$H$32</c:f>
              <c:numCache>
                <c:ptCount val="11"/>
                <c:pt idx="0">
                  <c:v>5.1875</c:v>
                </c:pt>
                <c:pt idx="1">
                  <c:v>5.545454545454546</c:v>
                </c:pt>
                <c:pt idx="2">
                  <c:v>11.272727272727273</c:v>
                </c:pt>
                <c:pt idx="3">
                  <c:v>8.954545454545455</c:v>
                </c:pt>
                <c:pt idx="4">
                  <c:v>4.954545454545454</c:v>
                </c:pt>
                <c:pt idx="5">
                  <c:v>9.590909090909092</c:v>
                </c:pt>
                <c:pt idx="6">
                  <c:v>1.1666666666666667</c:v>
                </c:pt>
                <c:pt idx="7">
                  <c:v>2.4</c:v>
                </c:pt>
                <c:pt idx="8">
                  <c:v>6</c:v>
                </c:pt>
                <c:pt idx="9">
                  <c:v>13.454545454545455</c:v>
                </c:pt>
                <c:pt idx="10">
                  <c:v>0.8636363636363636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latin typeface="Arial"/>
                <a:ea typeface="Arial"/>
                <a:cs typeface="Arial"/>
              </a:rPr>
              <a:t>Rebonds défensifs et offensifs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095"/>
          <c:w val="0.89875"/>
          <c:h val="0.88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stats!$Q$20:$Q$21</c:f>
              <c:strCache>
                <c:ptCount val="1"/>
                <c:pt idx="0">
                  <c:v>Rbds déf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6"/>
              <c:delete val="1"/>
            </c:dLbl>
            <c:numFmt formatCode="0.0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stats!$B$22:$B$32</c:f>
              <c:strCache>
                <c:ptCount val="11"/>
                <c:pt idx="0">
                  <c:v>Fred</c:v>
                </c:pt>
                <c:pt idx="1">
                  <c:v>Gilles</c:v>
                </c:pt>
                <c:pt idx="2">
                  <c:v>Galis</c:v>
                </c:pt>
                <c:pt idx="3">
                  <c:v>Franck</c:v>
                </c:pt>
                <c:pt idx="4">
                  <c:v>Fidji</c:v>
                </c:pt>
                <c:pt idx="5">
                  <c:v>Jérôme</c:v>
                </c:pt>
                <c:pt idx="6">
                  <c:v>Mickaël</c:v>
                </c:pt>
                <c:pt idx="7">
                  <c:v>Caillou</c:v>
                </c:pt>
                <c:pt idx="8">
                  <c:v>Stéphane</c:v>
                </c:pt>
                <c:pt idx="9">
                  <c:v>Didier</c:v>
                </c:pt>
                <c:pt idx="10">
                  <c:v>Miguel</c:v>
                </c:pt>
              </c:strCache>
            </c:strRef>
          </c:cat>
          <c:val>
            <c:numRef>
              <c:f>stats!$Q$22:$Q$32</c:f>
              <c:numCache>
                <c:ptCount val="11"/>
                <c:pt idx="0">
                  <c:v>1.3125</c:v>
                </c:pt>
                <c:pt idx="1">
                  <c:v>1.4545454545454546</c:v>
                </c:pt>
                <c:pt idx="2">
                  <c:v>1.6363636363636365</c:v>
                </c:pt>
                <c:pt idx="3">
                  <c:v>0.9090909090909091</c:v>
                </c:pt>
                <c:pt idx="4">
                  <c:v>3.8636363636363638</c:v>
                </c:pt>
                <c:pt idx="5">
                  <c:v>4.909090909090909</c:v>
                </c:pt>
                <c:pt idx="6">
                  <c:v>0</c:v>
                </c:pt>
                <c:pt idx="7">
                  <c:v>0.8</c:v>
                </c:pt>
                <c:pt idx="8">
                  <c:v>2.590909090909091</c:v>
                </c:pt>
                <c:pt idx="9">
                  <c:v>4.318181818181818</c:v>
                </c:pt>
                <c:pt idx="10">
                  <c:v>1.7272727272727273</c:v>
                </c:pt>
              </c:numCache>
            </c:numRef>
          </c:val>
        </c:ser>
        <c:ser>
          <c:idx val="1"/>
          <c:order val="1"/>
          <c:tx>
            <c:strRef>
              <c:f>stats!$R$20:$R$21</c:f>
              <c:strCache>
                <c:ptCount val="1"/>
                <c:pt idx="0">
                  <c:v>Rbds off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stats!$B$22:$B$32</c:f>
              <c:strCache>
                <c:ptCount val="11"/>
                <c:pt idx="0">
                  <c:v>Fred</c:v>
                </c:pt>
                <c:pt idx="1">
                  <c:v>Gilles</c:v>
                </c:pt>
                <c:pt idx="2">
                  <c:v>Galis</c:v>
                </c:pt>
                <c:pt idx="3">
                  <c:v>Franck</c:v>
                </c:pt>
                <c:pt idx="4">
                  <c:v>Fidji</c:v>
                </c:pt>
                <c:pt idx="5">
                  <c:v>Jérôme</c:v>
                </c:pt>
                <c:pt idx="6">
                  <c:v>Mickaël</c:v>
                </c:pt>
                <c:pt idx="7">
                  <c:v>Caillou</c:v>
                </c:pt>
                <c:pt idx="8">
                  <c:v>Stéphane</c:v>
                </c:pt>
                <c:pt idx="9">
                  <c:v>Didier</c:v>
                </c:pt>
                <c:pt idx="10">
                  <c:v>Miguel</c:v>
                </c:pt>
              </c:strCache>
            </c:strRef>
          </c:cat>
          <c:val>
            <c:numRef>
              <c:f>stats!$R$22:$R$32</c:f>
              <c:numCache>
                <c:ptCount val="11"/>
                <c:pt idx="0">
                  <c:v>0.1875</c:v>
                </c:pt>
                <c:pt idx="1">
                  <c:v>1.0454545454545454</c:v>
                </c:pt>
                <c:pt idx="2">
                  <c:v>0.6818181818181818</c:v>
                </c:pt>
                <c:pt idx="3">
                  <c:v>1.2727272727272727</c:v>
                </c:pt>
                <c:pt idx="4">
                  <c:v>2.0454545454545454</c:v>
                </c:pt>
                <c:pt idx="5">
                  <c:v>2.272727272727273</c:v>
                </c:pt>
                <c:pt idx="6">
                  <c:v>0.16666666666666666</c:v>
                </c:pt>
                <c:pt idx="7">
                  <c:v>1.6</c:v>
                </c:pt>
                <c:pt idx="8">
                  <c:v>1.6363636363636365</c:v>
                </c:pt>
                <c:pt idx="9">
                  <c:v>1.1818181818181819</c:v>
                </c:pt>
                <c:pt idx="10">
                  <c:v>0.09090909090909091</c:v>
                </c:pt>
              </c:numCache>
            </c:numRef>
          </c:val>
        </c:ser>
        <c:overlap val="100"/>
        <c:axId val="3389786"/>
        <c:axId val="30508075"/>
      </c:barChart>
      <c:catAx>
        <c:axId val="338978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crossAx val="30508075"/>
        <c:crosses val="autoZero"/>
        <c:auto val="0"/>
        <c:lblOffset val="100"/>
        <c:noMultiLvlLbl val="0"/>
      </c:catAx>
      <c:valAx>
        <c:axId val="3050807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38978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525"/>
          <c:y val="0.01925"/>
          <c:w val="0.116"/>
          <c:h val="0.067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latin typeface="Arial"/>
                <a:ea typeface="Arial"/>
                <a:cs typeface="Arial"/>
              </a:rPr>
              <a:t>Rebonds total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09875"/>
          <c:w val="0.9105"/>
          <c:h val="0.882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stats!$B$22:$B$32</c:f>
              <c:strCache>
                <c:ptCount val="11"/>
                <c:pt idx="0">
                  <c:v>Fred</c:v>
                </c:pt>
                <c:pt idx="1">
                  <c:v>Gilles</c:v>
                </c:pt>
                <c:pt idx="2">
                  <c:v>Galis</c:v>
                </c:pt>
                <c:pt idx="3">
                  <c:v>Franck</c:v>
                </c:pt>
                <c:pt idx="4">
                  <c:v>Fidji</c:v>
                </c:pt>
                <c:pt idx="5">
                  <c:v>Jérôme</c:v>
                </c:pt>
                <c:pt idx="6">
                  <c:v>Mickaël</c:v>
                </c:pt>
                <c:pt idx="7">
                  <c:v>Caillou</c:v>
                </c:pt>
                <c:pt idx="8">
                  <c:v>Stéphane</c:v>
                </c:pt>
                <c:pt idx="9">
                  <c:v>Didier</c:v>
                </c:pt>
                <c:pt idx="10">
                  <c:v>Miguel</c:v>
                </c:pt>
              </c:strCache>
            </c:strRef>
          </c:cat>
          <c:val>
            <c:numRef>
              <c:f>stats!$P$22:$P$32</c:f>
              <c:numCache>
                <c:ptCount val="11"/>
                <c:pt idx="0">
                  <c:v>1.5</c:v>
                </c:pt>
                <c:pt idx="1">
                  <c:v>2.5</c:v>
                </c:pt>
                <c:pt idx="2">
                  <c:v>2.3181818181818183</c:v>
                </c:pt>
                <c:pt idx="3">
                  <c:v>2.1818181818181817</c:v>
                </c:pt>
                <c:pt idx="4">
                  <c:v>5.909090909090909</c:v>
                </c:pt>
                <c:pt idx="5">
                  <c:v>7.181818181818182</c:v>
                </c:pt>
                <c:pt idx="6">
                  <c:v>0.16666666666666666</c:v>
                </c:pt>
                <c:pt idx="7">
                  <c:v>2.4</c:v>
                </c:pt>
                <c:pt idx="8">
                  <c:v>4.2272727272727275</c:v>
                </c:pt>
                <c:pt idx="9">
                  <c:v>5.5</c:v>
                </c:pt>
                <c:pt idx="10">
                  <c:v>1.8181818181818181</c:v>
                </c:pt>
              </c:numCache>
            </c:numRef>
          </c:val>
        </c:ser>
        <c:axId val="6137220"/>
        <c:axId val="55234981"/>
      </c:barChart>
      <c:catAx>
        <c:axId val="613722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crossAx val="55234981"/>
        <c:crosses val="autoZero"/>
        <c:auto val="0"/>
        <c:lblOffset val="100"/>
        <c:noMultiLvlLbl val="0"/>
      </c:catAx>
      <c:valAx>
        <c:axId val="55234981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crossAx val="613722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latin typeface="Arial"/>
                <a:ea typeface="Arial"/>
                <a:cs typeface="Arial"/>
              </a:rPr>
              <a:t>Pourcentage des rebonds</a:t>
            </a:r>
          </a:p>
        </c:rich>
      </c:tx>
      <c:layout/>
      <c:spPr>
        <a:noFill/>
        <a:ln>
          <a:noFill/>
        </a:ln>
      </c:spPr>
    </c:title>
    <c:view3D>
      <c:rotX val="20"/>
      <c:hPercent val="100"/>
      <c:rotY val="0"/>
      <c:depthPercent val="200"/>
      <c:rAngAx val="1"/>
    </c:view3D>
    <c:plotArea>
      <c:layout>
        <c:manualLayout>
          <c:xMode val="edge"/>
          <c:yMode val="edge"/>
          <c:x val="0.075"/>
          <c:y val="0.218"/>
          <c:w val="0.84975"/>
          <c:h val="0.638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4"/>
            <c:spPr>
              <a:solidFill>
                <a:srgbClr val="FFFFC0"/>
              </a:solidFill>
            </c:spPr>
          </c:dPt>
          <c:dPt>
            <c:idx val="8"/>
            <c:spPr>
              <a:solidFill>
                <a:srgbClr val="00FF00"/>
              </a:solidFill>
            </c:spPr>
          </c:dPt>
          <c:dPt>
            <c:idx val="9"/>
            <c:spPr>
              <a:solidFill>
                <a:srgbClr val="802060"/>
              </a:solidFill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outEnd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stats!$B$22:$B$32</c:f>
              <c:strCache>
                <c:ptCount val="11"/>
                <c:pt idx="0">
                  <c:v>Fred</c:v>
                </c:pt>
                <c:pt idx="1">
                  <c:v>Gilles</c:v>
                </c:pt>
                <c:pt idx="2">
                  <c:v>Galis</c:v>
                </c:pt>
                <c:pt idx="3">
                  <c:v>Franck</c:v>
                </c:pt>
                <c:pt idx="4">
                  <c:v>Fidji</c:v>
                </c:pt>
                <c:pt idx="5">
                  <c:v>Jérôme</c:v>
                </c:pt>
                <c:pt idx="6">
                  <c:v>Mickaël</c:v>
                </c:pt>
                <c:pt idx="7">
                  <c:v>Caillou</c:v>
                </c:pt>
                <c:pt idx="8">
                  <c:v>Stéphane</c:v>
                </c:pt>
                <c:pt idx="9">
                  <c:v>Didier</c:v>
                </c:pt>
                <c:pt idx="10">
                  <c:v>Miguel</c:v>
                </c:pt>
              </c:strCache>
            </c:strRef>
          </c:cat>
          <c:val>
            <c:numRef>
              <c:f>stats!$P$22:$P$32</c:f>
              <c:numCache>
                <c:ptCount val="11"/>
                <c:pt idx="0">
                  <c:v>1.5</c:v>
                </c:pt>
                <c:pt idx="1">
                  <c:v>2.5</c:v>
                </c:pt>
                <c:pt idx="2">
                  <c:v>2.3181818181818183</c:v>
                </c:pt>
                <c:pt idx="3">
                  <c:v>2.1818181818181817</c:v>
                </c:pt>
                <c:pt idx="4">
                  <c:v>5.909090909090909</c:v>
                </c:pt>
                <c:pt idx="5">
                  <c:v>7.181818181818182</c:v>
                </c:pt>
                <c:pt idx="6">
                  <c:v>0.16666666666666666</c:v>
                </c:pt>
                <c:pt idx="7">
                  <c:v>2.4</c:v>
                </c:pt>
                <c:pt idx="8">
                  <c:v>4.2272727272727275</c:v>
                </c:pt>
                <c:pt idx="9">
                  <c:v>5.5</c:v>
                </c:pt>
                <c:pt idx="10">
                  <c:v>1.8181818181818181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latin typeface="Arial"/>
                <a:ea typeface="Arial"/>
                <a:cs typeface="Arial"/>
              </a:rPr>
              <a:t>Interceptions / Pertes de balle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09725"/>
          <c:w val="0.8675"/>
          <c:h val="0.88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stats!$N$20:$N$21</c:f>
              <c:strCache>
                <c:ptCount val="1"/>
                <c:pt idx="0">
                  <c:v>Interc eptions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stats!$B$22:$B$32</c:f>
              <c:strCache>
                <c:ptCount val="11"/>
                <c:pt idx="0">
                  <c:v>Fred</c:v>
                </c:pt>
                <c:pt idx="1">
                  <c:v>Gilles</c:v>
                </c:pt>
                <c:pt idx="2">
                  <c:v>Galis</c:v>
                </c:pt>
                <c:pt idx="3">
                  <c:v>Franck</c:v>
                </c:pt>
                <c:pt idx="4">
                  <c:v>Fidji</c:v>
                </c:pt>
                <c:pt idx="5">
                  <c:v>Jérôme</c:v>
                </c:pt>
                <c:pt idx="6">
                  <c:v>Mickaël</c:v>
                </c:pt>
                <c:pt idx="7">
                  <c:v>Caillou</c:v>
                </c:pt>
                <c:pt idx="8">
                  <c:v>Stéphane</c:v>
                </c:pt>
                <c:pt idx="9">
                  <c:v>Didier</c:v>
                </c:pt>
                <c:pt idx="10">
                  <c:v>Miguel</c:v>
                </c:pt>
              </c:strCache>
            </c:strRef>
          </c:cat>
          <c:val>
            <c:numRef>
              <c:f>stats!$N$22:$N$32</c:f>
              <c:numCache>
                <c:ptCount val="11"/>
                <c:pt idx="0">
                  <c:v>1</c:v>
                </c:pt>
                <c:pt idx="1">
                  <c:v>0.6818181818181818</c:v>
                </c:pt>
                <c:pt idx="2">
                  <c:v>1</c:v>
                </c:pt>
                <c:pt idx="3">
                  <c:v>2</c:v>
                </c:pt>
                <c:pt idx="4">
                  <c:v>0.7727272727272727</c:v>
                </c:pt>
                <c:pt idx="5">
                  <c:v>3.1818181818181817</c:v>
                </c:pt>
                <c:pt idx="6">
                  <c:v>0.3333333333333333</c:v>
                </c:pt>
                <c:pt idx="7">
                  <c:v>0.2</c:v>
                </c:pt>
                <c:pt idx="8">
                  <c:v>0.8636363636363636</c:v>
                </c:pt>
                <c:pt idx="9">
                  <c:v>1.2727272727272727</c:v>
                </c:pt>
                <c:pt idx="10">
                  <c:v>0.5454545454545454</c:v>
                </c:pt>
              </c:numCache>
            </c:numRef>
          </c:val>
        </c:ser>
        <c:ser>
          <c:idx val="1"/>
          <c:order val="1"/>
          <c:tx>
            <c:strRef>
              <c:f>stats!$O$20:$O$21</c:f>
              <c:strCache>
                <c:ptCount val="1"/>
                <c:pt idx="0">
                  <c:v>Pertes balle</c:v>
                </c:pt>
              </c:strCache>
            </c:strRef>
          </c:tx>
          <c:spPr>
            <a:solidFill>
              <a:srgbClr val="69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stats!$B$22:$B$32</c:f>
              <c:strCache>
                <c:ptCount val="11"/>
                <c:pt idx="0">
                  <c:v>Fred</c:v>
                </c:pt>
                <c:pt idx="1">
                  <c:v>Gilles</c:v>
                </c:pt>
                <c:pt idx="2">
                  <c:v>Galis</c:v>
                </c:pt>
                <c:pt idx="3">
                  <c:v>Franck</c:v>
                </c:pt>
                <c:pt idx="4">
                  <c:v>Fidji</c:v>
                </c:pt>
                <c:pt idx="5">
                  <c:v>Jérôme</c:v>
                </c:pt>
                <c:pt idx="6">
                  <c:v>Mickaël</c:v>
                </c:pt>
                <c:pt idx="7">
                  <c:v>Caillou</c:v>
                </c:pt>
                <c:pt idx="8">
                  <c:v>Stéphane</c:v>
                </c:pt>
                <c:pt idx="9">
                  <c:v>Didier</c:v>
                </c:pt>
                <c:pt idx="10">
                  <c:v>Miguel</c:v>
                </c:pt>
              </c:strCache>
            </c:strRef>
          </c:cat>
          <c:val>
            <c:numRef>
              <c:f>stats!$O$22:$O$32</c:f>
              <c:numCache>
                <c:ptCount val="11"/>
                <c:pt idx="0">
                  <c:v>1.625</c:v>
                </c:pt>
                <c:pt idx="1">
                  <c:v>0.8636363636363636</c:v>
                </c:pt>
                <c:pt idx="2">
                  <c:v>1.4545454545454546</c:v>
                </c:pt>
                <c:pt idx="3">
                  <c:v>0.5909090909090909</c:v>
                </c:pt>
                <c:pt idx="4">
                  <c:v>0.9090909090909091</c:v>
                </c:pt>
                <c:pt idx="5">
                  <c:v>1.8636363636363635</c:v>
                </c:pt>
                <c:pt idx="6">
                  <c:v>0.5</c:v>
                </c:pt>
                <c:pt idx="7">
                  <c:v>0</c:v>
                </c:pt>
                <c:pt idx="8">
                  <c:v>1</c:v>
                </c:pt>
                <c:pt idx="9">
                  <c:v>1.5</c:v>
                </c:pt>
                <c:pt idx="10">
                  <c:v>0.5454545454545454</c:v>
                </c:pt>
              </c:numCache>
            </c:numRef>
          </c:val>
        </c:ser>
        <c:axId val="27352782"/>
        <c:axId val="44848447"/>
      </c:barChart>
      <c:catAx>
        <c:axId val="2735278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crossAx val="44848447"/>
        <c:crosses val="autoZero"/>
        <c:auto val="0"/>
        <c:lblOffset val="100"/>
        <c:noMultiLvlLbl val="0"/>
      </c:catAx>
      <c:valAx>
        <c:axId val="4484844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35278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86"/>
          <c:y val="0.01925"/>
          <c:w val="0.1385"/>
          <c:h val="0.067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latin typeface="Arial"/>
                <a:ea typeface="Arial"/>
                <a:cs typeface="Arial"/>
              </a:rPr>
              <a:t>Pourcentage des interceptions</a:t>
            </a:r>
          </a:p>
        </c:rich>
      </c:tx>
      <c:layout/>
      <c:spPr>
        <a:noFill/>
        <a:ln>
          <a:noFill/>
        </a:ln>
      </c:spPr>
    </c:title>
    <c:view3D>
      <c:rotX val="20"/>
      <c:hPercent val="100"/>
      <c:rotY val="0"/>
      <c:depthPercent val="200"/>
      <c:rAngAx val="1"/>
    </c:view3D>
    <c:plotArea>
      <c:layout>
        <c:manualLayout>
          <c:xMode val="edge"/>
          <c:yMode val="edge"/>
          <c:x val="0.075"/>
          <c:y val="0.21875"/>
          <c:w val="0.85"/>
          <c:h val="0.638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4"/>
            <c:spPr>
              <a:solidFill>
                <a:srgbClr val="FFFFC0"/>
              </a:solidFill>
            </c:spPr>
          </c:dPt>
          <c:dPt>
            <c:idx val="6"/>
            <c:spPr>
              <a:solidFill>
                <a:srgbClr val="8080FF"/>
              </a:solidFill>
            </c:spPr>
          </c:dPt>
          <c:dPt>
            <c:idx val="8"/>
            <c:spPr>
              <a:solidFill>
                <a:srgbClr val="00FF00"/>
              </a:solidFill>
            </c:spPr>
          </c:dPt>
          <c:dPt>
            <c:idx val="9"/>
            <c:spPr>
              <a:solidFill>
                <a:srgbClr val="802060"/>
              </a:solidFill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/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stats!$B$22:$B$32</c:f>
              <c:strCache>
                <c:ptCount val="11"/>
                <c:pt idx="0">
                  <c:v>Fred</c:v>
                </c:pt>
                <c:pt idx="1">
                  <c:v>Gilles</c:v>
                </c:pt>
                <c:pt idx="2">
                  <c:v>Galis</c:v>
                </c:pt>
                <c:pt idx="3">
                  <c:v>Franck</c:v>
                </c:pt>
                <c:pt idx="4">
                  <c:v>Fidji</c:v>
                </c:pt>
                <c:pt idx="5">
                  <c:v>Jérôme</c:v>
                </c:pt>
                <c:pt idx="6">
                  <c:v>Mickaël</c:v>
                </c:pt>
                <c:pt idx="7">
                  <c:v>Caillou</c:v>
                </c:pt>
                <c:pt idx="8">
                  <c:v>Stéphane</c:v>
                </c:pt>
                <c:pt idx="9">
                  <c:v>Didier</c:v>
                </c:pt>
                <c:pt idx="10">
                  <c:v>Miguel</c:v>
                </c:pt>
              </c:strCache>
            </c:strRef>
          </c:cat>
          <c:val>
            <c:numRef>
              <c:f>stats!$N$22:$N$32</c:f>
              <c:numCache>
                <c:ptCount val="11"/>
                <c:pt idx="0">
                  <c:v>1</c:v>
                </c:pt>
                <c:pt idx="1">
                  <c:v>0.6818181818181818</c:v>
                </c:pt>
                <c:pt idx="2">
                  <c:v>1</c:v>
                </c:pt>
                <c:pt idx="3">
                  <c:v>2</c:v>
                </c:pt>
                <c:pt idx="4">
                  <c:v>0.7727272727272727</c:v>
                </c:pt>
                <c:pt idx="5">
                  <c:v>3.1818181818181817</c:v>
                </c:pt>
                <c:pt idx="6">
                  <c:v>0.3333333333333333</c:v>
                </c:pt>
                <c:pt idx="7">
                  <c:v>0.2</c:v>
                </c:pt>
                <c:pt idx="8">
                  <c:v>0.8636363636363636</c:v>
                </c:pt>
                <c:pt idx="9">
                  <c:v>1.2727272727272727</c:v>
                </c:pt>
                <c:pt idx="10">
                  <c:v>0.5454545454545454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latin typeface="Arial"/>
                <a:ea typeface="Arial"/>
                <a:cs typeface="Arial"/>
              </a:rPr>
              <a:t>Fautes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93"/>
          <c:w val="0.91375"/>
          <c:h val="0.890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stats!$B$22:$B$32</c:f>
              <c:strCache>
                <c:ptCount val="11"/>
                <c:pt idx="0">
                  <c:v>Fred</c:v>
                </c:pt>
                <c:pt idx="1">
                  <c:v>Gilles</c:v>
                </c:pt>
                <c:pt idx="2">
                  <c:v>Galis</c:v>
                </c:pt>
                <c:pt idx="3">
                  <c:v>Franck</c:v>
                </c:pt>
                <c:pt idx="4">
                  <c:v>Fidji</c:v>
                </c:pt>
                <c:pt idx="5">
                  <c:v>Jérôme</c:v>
                </c:pt>
                <c:pt idx="6">
                  <c:v>Mickaël</c:v>
                </c:pt>
                <c:pt idx="7">
                  <c:v>Caillou</c:v>
                </c:pt>
                <c:pt idx="8">
                  <c:v>Stéphane</c:v>
                </c:pt>
                <c:pt idx="9">
                  <c:v>Didier</c:v>
                </c:pt>
                <c:pt idx="10">
                  <c:v>Miguel</c:v>
                </c:pt>
              </c:strCache>
            </c:strRef>
          </c:cat>
          <c:val>
            <c:numRef>
              <c:f>stats!$K$22:$K$32</c:f>
              <c:numCache>
                <c:ptCount val="11"/>
                <c:pt idx="0">
                  <c:v>3.5</c:v>
                </c:pt>
                <c:pt idx="1">
                  <c:v>3.590909090909091</c:v>
                </c:pt>
                <c:pt idx="2">
                  <c:v>1.9545454545454546</c:v>
                </c:pt>
                <c:pt idx="3">
                  <c:v>3</c:v>
                </c:pt>
                <c:pt idx="4">
                  <c:v>3.772727272727273</c:v>
                </c:pt>
                <c:pt idx="5">
                  <c:v>4.545454545454546</c:v>
                </c:pt>
                <c:pt idx="6">
                  <c:v>0.8333333333333334</c:v>
                </c:pt>
                <c:pt idx="7">
                  <c:v>0.4</c:v>
                </c:pt>
                <c:pt idx="8">
                  <c:v>3.3636363636363638</c:v>
                </c:pt>
                <c:pt idx="9">
                  <c:v>3.6363636363636362</c:v>
                </c:pt>
                <c:pt idx="10">
                  <c:v>2.6363636363636362</c:v>
                </c:pt>
              </c:numCache>
            </c:numRef>
          </c:val>
        </c:ser>
        <c:axId val="982840"/>
        <c:axId val="8845561"/>
      </c:barChart>
      <c:catAx>
        <c:axId val="98284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crossAx val="8845561"/>
        <c:crosses val="autoZero"/>
        <c:auto val="0"/>
        <c:lblOffset val="100"/>
        <c:noMultiLvlLbl val="0"/>
      </c:catAx>
      <c:valAx>
        <c:axId val="884556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98284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latin typeface="Arial"/>
                <a:ea typeface="Arial"/>
                <a:cs typeface="Arial"/>
              </a:rPr>
              <a:t>Fautes provoquées / Fautes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525"/>
          <c:w val="0.839"/>
          <c:h val="0.87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stats!$J$20:$J$21</c:f>
              <c:strCache>
                <c:ptCount val="1"/>
                <c:pt idx="0">
                  <c:v>Fautes provoquées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_-* #,##0.00\ _F_-;\-* #,##0.00\ _F_-;_-* &quot;-&quot;??\ _F_-;_-@_-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_-* #,##0.00\ _F_-;\-* #,##0.00\ _F_-;_-* &quot;-&quot;??\ _F_-;_-@_-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_-* #,##0.00\ _F_-;\-* #,##0.00\ _F_-;_-* &quot;-&quot;??\ _F_-;_-@_-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stats!$B$22:$B$32</c:f>
              <c:strCache>
                <c:ptCount val="11"/>
                <c:pt idx="0">
                  <c:v>Fred</c:v>
                </c:pt>
                <c:pt idx="1">
                  <c:v>Gilles</c:v>
                </c:pt>
                <c:pt idx="2">
                  <c:v>Galis</c:v>
                </c:pt>
                <c:pt idx="3">
                  <c:v>Franck</c:v>
                </c:pt>
                <c:pt idx="4">
                  <c:v>Fidji</c:v>
                </c:pt>
                <c:pt idx="5">
                  <c:v>Jérôme</c:v>
                </c:pt>
                <c:pt idx="6">
                  <c:v>Mickaël</c:v>
                </c:pt>
                <c:pt idx="7">
                  <c:v>Caillou</c:v>
                </c:pt>
                <c:pt idx="8">
                  <c:v>Stéphane</c:v>
                </c:pt>
                <c:pt idx="9">
                  <c:v>Didier</c:v>
                </c:pt>
                <c:pt idx="10">
                  <c:v>Miguel</c:v>
                </c:pt>
              </c:strCache>
            </c:strRef>
          </c:cat>
          <c:val>
            <c:numRef>
              <c:f>stats!$J$22:$J$32</c:f>
              <c:numCache>
                <c:ptCount val="11"/>
                <c:pt idx="0">
                  <c:v>1.9375</c:v>
                </c:pt>
                <c:pt idx="1">
                  <c:v>2.090909090909091</c:v>
                </c:pt>
                <c:pt idx="2">
                  <c:v>2.272727272727273</c:v>
                </c:pt>
                <c:pt idx="3">
                  <c:v>1</c:v>
                </c:pt>
                <c:pt idx="4">
                  <c:v>2.909090909090909</c:v>
                </c:pt>
                <c:pt idx="5">
                  <c:v>7.090909090909091</c:v>
                </c:pt>
                <c:pt idx="6">
                  <c:v>0.5</c:v>
                </c:pt>
                <c:pt idx="7">
                  <c:v>0.6</c:v>
                </c:pt>
                <c:pt idx="8">
                  <c:v>1.4090909090909092</c:v>
                </c:pt>
                <c:pt idx="9">
                  <c:v>7.454545454545454</c:v>
                </c:pt>
                <c:pt idx="10">
                  <c:v>0.6363636363636364</c:v>
                </c:pt>
              </c:numCache>
            </c:numRef>
          </c:val>
        </c:ser>
        <c:ser>
          <c:idx val="1"/>
          <c:order val="1"/>
          <c:tx>
            <c:strRef>
              <c:f>stats!$K$20:$K$21</c:f>
              <c:strCache>
                <c:ptCount val="1"/>
                <c:pt idx="0">
                  <c:v>Fautes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stats!$B$22:$B$32</c:f>
              <c:strCache>
                <c:ptCount val="11"/>
                <c:pt idx="0">
                  <c:v>Fred</c:v>
                </c:pt>
                <c:pt idx="1">
                  <c:v>Gilles</c:v>
                </c:pt>
                <c:pt idx="2">
                  <c:v>Galis</c:v>
                </c:pt>
                <c:pt idx="3">
                  <c:v>Franck</c:v>
                </c:pt>
                <c:pt idx="4">
                  <c:v>Fidji</c:v>
                </c:pt>
                <c:pt idx="5">
                  <c:v>Jérôme</c:v>
                </c:pt>
                <c:pt idx="6">
                  <c:v>Mickaël</c:v>
                </c:pt>
                <c:pt idx="7">
                  <c:v>Caillou</c:v>
                </c:pt>
                <c:pt idx="8">
                  <c:v>Stéphane</c:v>
                </c:pt>
                <c:pt idx="9">
                  <c:v>Didier</c:v>
                </c:pt>
                <c:pt idx="10">
                  <c:v>Miguel</c:v>
                </c:pt>
              </c:strCache>
            </c:strRef>
          </c:cat>
          <c:val>
            <c:numRef>
              <c:f>stats!$K$22:$K$32</c:f>
              <c:numCache>
                <c:ptCount val="11"/>
                <c:pt idx="0">
                  <c:v>3.5</c:v>
                </c:pt>
                <c:pt idx="1">
                  <c:v>3.590909090909091</c:v>
                </c:pt>
                <c:pt idx="2">
                  <c:v>1.9545454545454546</c:v>
                </c:pt>
                <c:pt idx="3">
                  <c:v>3</c:v>
                </c:pt>
                <c:pt idx="4">
                  <c:v>3.772727272727273</c:v>
                </c:pt>
                <c:pt idx="5">
                  <c:v>4.545454545454546</c:v>
                </c:pt>
                <c:pt idx="6">
                  <c:v>0.8333333333333334</c:v>
                </c:pt>
                <c:pt idx="7">
                  <c:v>0.4</c:v>
                </c:pt>
                <c:pt idx="8">
                  <c:v>3.3636363636363638</c:v>
                </c:pt>
                <c:pt idx="9">
                  <c:v>3.6363636363636362</c:v>
                </c:pt>
                <c:pt idx="10">
                  <c:v>2.6363636363636362</c:v>
                </c:pt>
              </c:numCache>
            </c:numRef>
          </c:val>
        </c:ser>
        <c:axId val="12501186"/>
        <c:axId val="45401811"/>
      </c:barChart>
      <c:catAx>
        <c:axId val="1250118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crossAx val="45401811"/>
        <c:crosses val="autoZero"/>
        <c:auto val="0"/>
        <c:lblOffset val="100"/>
        <c:noMultiLvlLbl val="0"/>
      </c:catAx>
      <c:valAx>
        <c:axId val="4540181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50118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7785"/>
          <c:y val="0.02625"/>
          <c:w val="0.16275"/>
          <c:h val="0.067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latin typeface="Arial"/>
                <a:ea typeface="Arial"/>
                <a:cs typeface="Arial"/>
              </a:rPr>
              <a:t>Passes décisives / Mauvaises passes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13525"/>
          <c:w val="0.836"/>
          <c:h val="0.84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stats!$L$20:$L$21</c:f>
              <c:strCache>
                <c:ptCount val="1"/>
                <c:pt idx="0">
                  <c:v>Passes décisi.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stats!$B$22:$B$32</c:f>
              <c:strCache>
                <c:ptCount val="11"/>
                <c:pt idx="0">
                  <c:v>Fred</c:v>
                </c:pt>
                <c:pt idx="1">
                  <c:v>Gilles</c:v>
                </c:pt>
                <c:pt idx="2">
                  <c:v>Galis</c:v>
                </c:pt>
                <c:pt idx="3">
                  <c:v>Franck</c:v>
                </c:pt>
                <c:pt idx="4">
                  <c:v>Fidji</c:v>
                </c:pt>
                <c:pt idx="5">
                  <c:v>Jérôme</c:v>
                </c:pt>
                <c:pt idx="6">
                  <c:v>Mickaël</c:v>
                </c:pt>
                <c:pt idx="7">
                  <c:v>Caillou</c:v>
                </c:pt>
                <c:pt idx="8">
                  <c:v>Stéphane</c:v>
                </c:pt>
                <c:pt idx="9">
                  <c:v>Didier</c:v>
                </c:pt>
                <c:pt idx="10">
                  <c:v>Miguel</c:v>
                </c:pt>
              </c:strCache>
            </c:strRef>
          </c:cat>
          <c:val>
            <c:numRef>
              <c:f>stats!$L$22:$L$32</c:f>
              <c:numCache>
                <c:ptCount val="11"/>
                <c:pt idx="0">
                  <c:v>2.25</c:v>
                </c:pt>
                <c:pt idx="1">
                  <c:v>0.5</c:v>
                </c:pt>
                <c:pt idx="2">
                  <c:v>1.2272727272727273</c:v>
                </c:pt>
                <c:pt idx="3">
                  <c:v>2.1363636363636362</c:v>
                </c:pt>
                <c:pt idx="4">
                  <c:v>0.13636363636363635</c:v>
                </c:pt>
                <c:pt idx="5">
                  <c:v>3.5454545454545454</c:v>
                </c:pt>
                <c:pt idx="6">
                  <c:v>0</c:v>
                </c:pt>
                <c:pt idx="7">
                  <c:v>0.2</c:v>
                </c:pt>
                <c:pt idx="8">
                  <c:v>0.4090909090909091</c:v>
                </c:pt>
                <c:pt idx="9">
                  <c:v>2.727272727272727</c:v>
                </c:pt>
                <c:pt idx="10">
                  <c:v>2.727272727272727</c:v>
                </c:pt>
              </c:numCache>
            </c:numRef>
          </c:val>
        </c:ser>
        <c:ser>
          <c:idx val="1"/>
          <c:order val="1"/>
          <c:tx>
            <c:strRef>
              <c:f>stats!$M$20:$M$21</c:f>
              <c:strCache>
                <c:ptCount val="1"/>
                <c:pt idx="0">
                  <c:v>Mauvaises Passes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stats!$B$22:$B$32</c:f>
              <c:strCache>
                <c:ptCount val="11"/>
                <c:pt idx="0">
                  <c:v>Fred</c:v>
                </c:pt>
                <c:pt idx="1">
                  <c:v>Gilles</c:v>
                </c:pt>
                <c:pt idx="2">
                  <c:v>Galis</c:v>
                </c:pt>
                <c:pt idx="3">
                  <c:v>Franck</c:v>
                </c:pt>
                <c:pt idx="4">
                  <c:v>Fidji</c:v>
                </c:pt>
                <c:pt idx="5">
                  <c:v>Jérôme</c:v>
                </c:pt>
                <c:pt idx="6">
                  <c:v>Mickaël</c:v>
                </c:pt>
                <c:pt idx="7">
                  <c:v>Caillou</c:v>
                </c:pt>
                <c:pt idx="8">
                  <c:v>Stéphane</c:v>
                </c:pt>
                <c:pt idx="9">
                  <c:v>Didier</c:v>
                </c:pt>
                <c:pt idx="10">
                  <c:v>Miguel</c:v>
                </c:pt>
              </c:strCache>
            </c:strRef>
          </c:cat>
          <c:val>
            <c:numRef>
              <c:f>stats!$M$22:$M$32</c:f>
              <c:numCache>
                <c:ptCount val="11"/>
                <c:pt idx="0">
                  <c:v>1</c:v>
                </c:pt>
                <c:pt idx="1">
                  <c:v>0.5909090909090909</c:v>
                </c:pt>
                <c:pt idx="2">
                  <c:v>1.1818181818181819</c:v>
                </c:pt>
                <c:pt idx="3">
                  <c:v>1.5454545454545454</c:v>
                </c:pt>
                <c:pt idx="4">
                  <c:v>0.4090909090909091</c:v>
                </c:pt>
                <c:pt idx="5">
                  <c:v>2.1363636363636362</c:v>
                </c:pt>
                <c:pt idx="6">
                  <c:v>0.16666666666666666</c:v>
                </c:pt>
                <c:pt idx="7">
                  <c:v>0.4</c:v>
                </c:pt>
                <c:pt idx="8">
                  <c:v>0.2727272727272727</c:v>
                </c:pt>
                <c:pt idx="9">
                  <c:v>1</c:v>
                </c:pt>
                <c:pt idx="10">
                  <c:v>1.7272727272727273</c:v>
                </c:pt>
              </c:numCache>
            </c:numRef>
          </c:val>
        </c:ser>
        <c:axId val="5963116"/>
        <c:axId val="53668045"/>
      </c:barChart>
      <c:catAx>
        <c:axId val="596311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crossAx val="53668045"/>
        <c:crosses val="autoZero"/>
        <c:auto val="0"/>
        <c:lblOffset val="100"/>
        <c:noMultiLvlLbl val="0"/>
      </c:catAx>
      <c:valAx>
        <c:axId val="5366804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6311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78925"/>
          <c:y val="0.031"/>
          <c:w val="0.155"/>
          <c:h val="0.067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/>
              <a:t>Note des joueurs
</a:t>
            </a:r>
            <a:r>
              <a:rPr lang="en-US" cap="none" sz="1200" b="0" i="0" u="none" baseline="0"/>
              <a:t>(tirs et lancers réussis + rebonds + passes + interceptions + contres - tirs et lancers ratés - pertes de balle - mauvaises passes)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10875"/>
          <c:w val="0.976"/>
          <c:h val="0.87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99"/>
            </a:solidFill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0"/>
            <c:invertIfNegative val="1"/>
            <c:spPr>
              <a:solidFill>
                <a:srgbClr val="FFFF99"/>
              </a:solidFill>
            </c:spPr>
          </c:dPt>
          <c:dPt>
            <c:idx val="11"/>
            <c:invertIfNegative val="1"/>
            <c:spPr>
              <a:solidFill>
                <a:srgbClr val="C0C0C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stats!$B$22:$B$33</c:f>
              <c:strCache>
                <c:ptCount val="12"/>
                <c:pt idx="0">
                  <c:v>Fred</c:v>
                </c:pt>
                <c:pt idx="1">
                  <c:v>Gilles</c:v>
                </c:pt>
                <c:pt idx="2">
                  <c:v>Galis</c:v>
                </c:pt>
                <c:pt idx="3">
                  <c:v>Franck</c:v>
                </c:pt>
                <c:pt idx="4">
                  <c:v>Fidji</c:v>
                </c:pt>
                <c:pt idx="5">
                  <c:v>Jérôme</c:v>
                </c:pt>
                <c:pt idx="6">
                  <c:v>Mickaël</c:v>
                </c:pt>
                <c:pt idx="7">
                  <c:v>Caillou</c:v>
                </c:pt>
                <c:pt idx="8">
                  <c:v>Stéphane</c:v>
                </c:pt>
                <c:pt idx="9">
                  <c:v>Didier</c:v>
                </c:pt>
                <c:pt idx="10">
                  <c:v>Miguel</c:v>
                </c:pt>
                <c:pt idx="11">
                  <c:v>EQUIPE</c:v>
                </c:pt>
              </c:strCache>
            </c:strRef>
          </c:cat>
          <c:val>
            <c:numRef>
              <c:f>stats!$U$22:$U$33</c:f>
              <c:numCache>
                <c:ptCount val="12"/>
                <c:pt idx="0">
                  <c:v>23</c:v>
                </c:pt>
                <c:pt idx="1">
                  <c:v>55</c:v>
                </c:pt>
                <c:pt idx="2">
                  <c:v>16</c:v>
                </c:pt>
                <c:pt idx="3">
                  <c:v>65</c:v>
                </c:pt>
                <c:pt idx="4">
                  <c:v>161</c:v>
                </c:pt>
                <c:pt idx="5">
                  <c:v>291</c:v>
                </c:pt>
                <c:pt idx="6">
                  <c:v>-8</c:v>
                </c:pt>
                <c:pt idx="7">
                  <c:v>13</c:v>
                </c:pt>
                <c:pt idx="8">
                  <c:v>77</c:v>
                </c:pt>
                <c:pt idx="9">
                  <c:v>227</c:v>
                </c:pt>
                <c:pt idx="10">
                  <c:v>56</c:v>
                </c:pt>
                <c:pt idx="11">
                  <c:v>976</c:v>
                </c:pt>
              </c:numCache>
            </c:numRef>
          </c:val>
        </c:ser>
        <c:axId val="13250358"/>
        <c:axId val="52144359"/>
      </c:barChart>
      <c:catAx>
        <c:axId val="1325035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crossAx val="52144359"/>
        <c:crosses val="autoZero"/>
        <c:auto val="0"/>
        <c:lblOffset val="100"/>
        <c:noMultiLvlLbl val="0"/>
      </c:catAx>
      <c:valAx>
        <c:axId val="5214435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325035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latin typeface="Arial"/>
                <a:ea typeface="Arial"/>
                <a:cs typeface="Arial"/>
              </a:rPr>
              <a:t>Adresse dans la raquette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0975"/>
          <c:w val="0.89375"/>
          <c:h val="0.88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99"/>
              </a:solidFill>
            </c:spPr>
          </c:dPt>
          <c:dPt>
            <c:idx val="1"/>
            <c:invertIfNegative val="0"/>
            <c:spPr>
              <a:solidFill>
                <a:srgbClr val="FFFF99"/>
              </a:solidFill>
            </c:spPr>
          </c:dPt>
          <c:dPt>
            <c:idx val="2"/>
            <c:invertIfNegative val="0"/>
            <c:spPr>
              <a:solidFill>
                <a:srgbClr val="FFFF99"/>
              </a:solidFill>
            </c:spPr>
          </c:dPt>
          <c:dPt>
            <c:idx val="3"/>
            <c:invertIfNegative val="0"/>
            <c:spPr>
              <a:solidFill>
                <a:srgbClr val="FFFF99"/>
              </a:solidFill>
            </c:spPr>
          </c:dPt>
          <c:dPt>
            <c:idx val="4"/>
            <c:invertIfNegative val="0"/>
            <c:spPr>
              <a:solidFill>
                <a:srgbClr val="FFFF99"/>
              </a:solidFill>
            </c:spPr>
          </c:dPt>
          <c:dPt>
            <c:idx val="5"/>
            <c:invertIfNegative val="0"/>
            <c:spPr>
              <a:solidFill>
                <a:srgbClr val="FFFF99"/>
              </a:solidFill>
            </c:spPr>
          </c:dPt>
          <c:dPt>
            <c:idx val="6"/>
            <c:invertIfNegative val="0"/>
            <c:spPr>
              <a:solidFill>
                <a:srgbClr val="FFFF99"/>
              </a:solidFill>
            </c:spPr>
          </c:dPt>
          <c:dPt>
            <c:idx val="7"/>
            <c:invertIfNegative val="0"/>
            <c:spPr>
              <a:solidFill>
                <a:srgbClr val="FFFF99"/>
              </a:solidFill>
            </c:spPr>
          </c:dPt>
          <c:dPt>
            <c:idx val="8"/>
            <c:invertIfNegative val="0"/>
            <c:spPr>
              <a:solidFill>
                <a:srgbClr val="FFFF99"/>
              </a:solidFill>
            </c:spPr>
          </c:dPt>
          <c:dPt>
            <c:idx val="9"/>
            <c:invertIfNegative val="0"/>
            <c:spPr>
              <a:solidFill>
                <a:srgbClr val="FFFF99"/>
              </a:solidFill>
            </c:spPr>
          </c:dPt>
          <c:dPt>
            <c:idx val="10"/>
            <c:invertIfNegative val="0"/>
            <c:spPr>
              <a:solidFill>
                <a:srgbClr val="FFFF99"/>
              </a:solidFill>
            </c:spPr>
          </c:dPt>
          <c:dPt>
            <c:idx val="11"/>
            <c:invertIfNegative val="0"/>
            <c:spPr>
              <a:solidFill>
                <a:srgbClr val="C0C0C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stats!$B$5:$B$16</c:f>
              <c:strCache>
                <c:ptCount val="12"/>
                <c:pt idx="0">
                  <c:v>Fred</c:v>
                </c:pt>
                <c:pt idx="1">
                  <c:v>Gilles</c:v>
                </c:pt>
                <c:pt idx="2">
                  <c:v>Galis</c:v>
                </c:pt>
                <c:pt idx="3">
                  <c:v>Franck</c:v>
                </c:pt>
                <c:pt idx="4">
                  <c:v>Fidji</c:v>
                </c:pt>
                <c:pt idx="5">
                  <c:v>Jérôme</c:v>
                </c:pt>
                <c:pt idx="6">
                  <c:v>Mickaël</c:v>
                </c:pt>
                <c:pt idx="7">
                  <c:v>Caillou</c:v>
                </c:pt>
                <c:pt idx="8">
                  <c:v>Stéphane</c:v>
                </c:pt>
                <c:pt idx="9">
                  <c:v>Didier</c:v>
                </c:pt>
                <c:pt idx="10">
                  <c:v>Miguel</c:v>
                </c:pt>
                <c:pt idx="11">
                  <c:v>EQUIPE</c:v>
                </c:pt>
              </c:strCache>
            </c:strRef>
          </c:cat>
          <c:val>
            <c:numRef>
              <c:f>stats!$F$5:$F$16</c:f>
              <c:numCache>
                <c:ptCount val="12"/>
                <c:pt idx="0">
                  <c:v>0.34146341463414637</c:v>
                </c:pt>
                <c:pt idx="1">
                  <c:v>0.5894736842105263</c:v>
                </c:pt>
                <c:pt idx="2">
                  <c:v>0.5064935064935064</c:v>
                </c:pt>
                <c:pt idx="3">
                  <c:v>0.525</c:v>
                </c:pt>
                <c:pt idx="4">
                  <c:v>0.5096153846153846</c:v>
                </c:pt>
                <c:pt idx="5">
                  <c:v>0.5317073170731708</c:v>
                </c:pt>
                <c:pt idx="6">
                  <c:v>0.3333333333333333</c:v>
                </c:pt>
                <c:pt idx="7">
                  <c:v>0.5</c:v>
                </c:pt>
                <c:pt idx="8">
                  <c:v>0.49038461538461536</c:v>
                </c:pt>
                <c:pt idx="9">
                  <c:v>0.5</c:v>
                </c:pt>
                <c:pt idx="10">
                  <c:v>0.5</c:v>
                </c:pt>
                <c:pt idx="11">
                  <c:v>0.5133256083429896</c:v>
                </c:pt>
              </c:numCache>
            </c:numRef>
          </c:val>
        </c:ser>
        <c:axId val="62286772"/>
        <c:axId val="23710037"/>
      </c:barChart>
      <c:catAx>
        <c:axId val="6228677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crossAx val="23710037"/>
        <c:crosses val="autoZero"/>
        <c:auto val="0"/>
        <c:lblOffset val="100"/>
        <c:noMultiLvlLbl val="0"/>
      </c:catAx>
      <c:valAx>
        <c:axId val="2371003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228677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latin typeface="Arial"/>
                <a:ea typeface="Arial"/>
                <a:cs typeface="Arial"/>
              </a:rPr>
              <a:t>"Mains d'or"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(passes décisives + interceptions - pertes de balles - mauvaises passes / minutes jouées  x  40 minutes)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11"/>
          <c:w val="0.9135"/>
          <c:h val="0.87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99"/>
            </a:solidFill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0"/>
            <c:invertIfNegative val="1"/>
            <c:spPr>
              <a:solidFill>
                <a:srgbClr val="FFFF99"/>
              </a:solidFill>
            </c:spPr>
          </c:dPt>
          <c:dPt>
            <c:idx val="11"/>
            <c:invertIfNegative val="1"/>
            <c:spPr>
              <a:solidFill>
                <a:srgbClr val="C0C0C0"/>
              </a:solidFill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stats!$B$22:$B$33</c:f>
              <c:strCache>
                <c:ptCount val="12"/>
                <c:pt idx="0">
                  <c:v>Fred</c:v>
                </c:pt>
                <c:pt idx="1">
                  <c:v>Gilles</c:v>
                </c:pt>
                <c:pt idx="2">
                  <c:v>Galis</c:v>
                </c:pt>
                <c:pt idx="3">
                  <c:v>Franck</c:v>
                </c:pt>
                <c:pt idx="4">
                  <c:v>Fidji</c:v>
                </c:pt>
                <c:pt idx="5">
                  <c:v>Jérôme</c:v>
                </c:pt>
                <c:pt idx="6">
                  <c:v>Mickaël</c:v>
                </c:pt>
                <c:pt idx="7">
                  <c:v>Caillou</c:v>
                </c:pt>
                <c:pt idx="8">
                  <c:v>Stéphane</c:v>
                </c:pt>
                <c:pt idx="9">
                  <c:v>Didier</c:v>
                </c:pt>
                <c:pt idx="10">
                  <c:v>Miguel</c:v>
                </c:pt>
                <c:pt idx="11">
                  <c:v>EQUIPE</c:v>
                </c:pt>
              </c:strCache>
            </c:strRef>
          </c:cat>
          <c:val>
            <c:numRef>
              <c:f>stats!$V$22:$V$33</c:f>
              <c:numCache>
                <c:ptCount val="12"/>
                <c:pt idx="0">
                  <c:v>1.5686274509803921</c:v>
                </c:pt>
                <c:pt idx="1">
                  <c:v>-0.7005594745803941</c:v>
                </c:pt>
                <c:pt idx="2">
                  <c:v>-0.6589383770591825</c:v>
                </c:pt>
                <c:pt idx="3">
                  <c:v>2.821643286573146</c:v>
                </c:pt>
                <c:pt idx="4">
                  <c:v>-0.8640000000000001</c:v>
                </c:pt>
                <c:pt idx="5">
                  <c:v>4.157043879907621</c:v>
                </c:pt>
                <c:pt idx="6">
                  <c:v>-3.1788079470198674</c:v>
                </c:pt>
                <c:pt idx="7">
                  <c:v>0</c:v>
                </c:pt>
                <c:pt idx="8">
                  <c:v>0</c:v>
                </c:pt>
                <c:pt idx="9">
                  <c:v>1.919534658264663</c:v>
                </c:pt>
                <c:pt idx="10">
                  <c:v>1.6847479259731972</c:v>
                </c:pt>
                <c:pt idx="11">
                  <c:v>1.3</c:v>
                </c:pt>
              </c:numCache>
            </c:numRef>
          </c:val>
        </c:ser>
        <c:axId val="66646048"/>
        <c:axId val="62943521"/>
      </c:barChart>
      <c:catAx>
        <c:axId val="6664604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crossAx val="62943521"/>
        <c:crosses val="autoZero"/>
        <c:auto val="0"/>
        <c:lblOffset val="100"/>
        <c:noMultiLvlLbl val="0"/>
      </c:catAx>
      <c:valAx>
        <c:axId val="6294352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664604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latin typeface="Arial"/>
                <a:ea typeface="Arial"/>
                <a:cs typeface="Arial"/>
              </a:rPr>
              <a:t>Adresse à mi-distance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09725"/>
          <c:w val="0.89375"/>
          <c:h val="0.883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99"/>
              </a:solidFill>
            </c:spPr>
          </c:dPt>
          <c:dPt>
            <c:idx val="1"/>
            <c:invertIfNegative val="0"/>
            <c:spPr>
              <a:solidFill>
                <a:srgbClr val="FFFF99"/>
              </a:solidFill>
            </c:spPr>
          </c:dPt>
          <c:dPt>
            <c:idx val="2"/>
            <c:invertIfNegative val="0"/>
            <c:spPr>
              <a:solidFill>
                <a:srgbClr val="FFFF99"/>
              </a:solidFill>
            </c:spPr>
          </c:dPt>
          <c:dPt>
            <c:idx val="3"/>
            <c:invertIfNegative val="0"/>
            <c:spPr>
              <a:solidFill>
                <a:srgbClr val="FFFF99"/>
              </a:solidFill>
            </c:spPr>
          </c:dPt>
          <c:dPt>
            <c:idx val="4"/>
            <c:invertIfNegative val="0"/>
            <c:spPr>
              <a:solidFill>
                <a:srgbClr val="FFFF99"/>
              </a:solidFill>
            </c:spPr>
          </c:dPt>
          <c:dPt>
            <c:idx val="5"/>
            <c:invertIfNegative val="0"/>
            <c:spPr>
              <a:solidFill>
                <a:srgbClr val="FFFF99"/>
              </a:solidFill>
            </c:spPr>
          </c:dPt>
          <c:dPt>
            <c:idx val="6"/>
            <c:invertIfNegative val="0"/>
            <c:spPr>
              <a:solidFill>
                <a:srgbClr val="FFFF99"/>
              </a:solidFill>
            </c:spPr>
          </c:dPt>
          <c:dPt>
            <c:idx val="7"/>
            <c:invertIfNegative val="0"/>
            <c:spPr>
              <a:solidFill>
                <a:srgbClr val="FFFF99"/>
              </a:solidFill>
            </c:spPr>
          </c:dPt>
          <c:dPt>
            <c:idx val="8"/>
            <c:invertIfNegative val="0"/>
            <c:spPr>
              <a:solidFill>
                <a:srgbClr val="FFFF99"/>
              </a:solidFill>
            </c:spPr>
          </c:dPt>
          <c:dPt>
            <c:idx val="9"/>
            <c:invertIfNegative val="0"/>
            <c:spPr>
              <a:solidFill>
                <a:srgbClr val="FFFF99"/>
              </a:solidFill>
            </c:spPr>
          </c:dPt>
          <c:dPt>
            <c:idx val="10"/>
            <c:invertIfNegative val="0"/>
            <c:spPr>
              <a:solidFill>
                <a:srgbClr val="FFFF99"/>
              </a:solidFill>
            </c:spPr>
          </c:dPt>
          <c:dPt>
            <c:idx val="11"/>
            <c:invertIfNegative val="0"/>
            <c:spPr>
              <a:solidFill>
                <a:srgbClr val="C0C0C0"/>
              </a:solidFill>
            </c:spPr>
          </c:dPt>
          <c:dLbls>
            <c:dLbl>
              <c:idx val="0"/>
              <c:txPr>
                <a:bodyPr vert="horz" rot="0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delete val="1"/>
            </c:dLbl>
            <c:dLbl>
              <c:idx val="8"/>
              <c:txPr>
                <a:bodyPr vert="horz" rot="0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stats!$B$5:$B$16</c:f>
              <c:strCache>
                <c:ptCount val="12"/>
                <c:pt idx="0">
                  <c:v>Fred</c:v>
                </c:pt>
                <c:pt idx="1">
                  <c:v>Gilles</c:v>
                </c:pt>
                <c:pt idx="2">
                  <c:v>Galis</c:v>
                </c:pt>
                <c:pt idx="3">
                  <c:v>Franck</c:v>
                </c:pt>
                <c:pt idx="4">
                  <c:v>Fidji</c:v>
                </c:pt>
                <c:pt idx="5">
                  <c:v>Jérôme</c:v>
                </c:pt>
                <c:pt idx="6">
                  <c:v>Mickaël</c:v>
                </c:pt>
                <c:pt idx="7">
                  <c:v>Caillou</c:v>
                </c:pt>
                <c:pt idx="8">
                  <c:v>Stéphane</c:v>
                </c:pt>
                <c:pt idx="9">
                  <c:v>Didier</c:v>
                </c:pt>
                <c:pt idx="10">
                  <c:v>Miguel</c:v>
                </c:pt>
                <c:pt idx="11">
                  <c:v>EQUIPE</c:v>
                </c:pt>
              </c:strCache>
            </c:strRef>
          </c:cat>
          <c:val>
            <c:numRef>
              <c:f>stats!$I$5:$I$16</c:f>
              <c:numCache>
                <c:ptCount val="12"/>
                <c:pt idx="0">
                  <c:v>0.35</c:v>
                </c:pt>
                <c:pt idx="1">
                  <c:v>0.2692307692307692</c:v>
                </c:pt>
                <c:pt idx="2">
                  <c:v>0.16666666666666666</c:v>
                </c:pt>
                <c:pt idx="3">
                  <c:v>0.28888888888888886</c:v>
                </c:pt>
                <c:pt idx="4">
                  <c:v>0.4</c:v>
                </c:pt>
                <c:pt idx="5">
                  <c:v>0.5</c:v>
                </c:pt>
                <c:pt idx="6">
                  <c:v>0.25</c:v>
                </c:pt>
                <c:pt idx="7">
                  <c:v>0</c:v>
                </c:pt>
                <c:pt idx="8">
                  <c:v>0.2222222222222222</c:v>
                </c:pt>
                <c:pt idx="9">
                  <c:v>0.35051546391752575</c:v>
                </c:pt>
                <c:pt idx="10">
                  <c:v>0.5</c:v>
                </c:pt>
                <c:pt idx="11">
                  <c:v>0.3130081300813008</c:v>
                </c:pt>
              </c:numCache>
            </c:numRef>
          </c:val>
        </c:ser>
        <c:axId val="12063742"/>
        <c:axId val="41464815"/>
      </c:barChart>
      <c:catAx>
        <c:axId val="1206374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crossAx val="41464815"/>
        <c:crosses val="autoZero"/>
        <c:auto val="0"/>
        <c:lblOffset val="100"/>
        <c:noMultiLvlLbl val="0"/>
      </c:catAx>
      <c:valAx>
        <c:axId val="4146481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2063742"/>
        <c:crossesAt val="1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latin typeface="Arial"/>
                <a:ea typeface="Arial"/>
                <a:cs typeface="Arial"/>
              </a:rPr>
              <a:t>Adresse à 2 points
(raquette + mi-distance)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09925"/>
          <c:w val="0.89375"/>
          <c:h val="0.881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99"/>
              </a:solidFill>
            </c:spPr>
          </c:dPt>
          <c:dPt>
            <c:idx val="1"/>
            <c:invertIfNegative val="0"/>
            <c:spPr>
              <a:solidFill>
                <a:srgbClr val="FFFF99"/>
              </a:solidFill>
            </c:spPr>
          </c:dPt>
          <c:dPt>
            <c:idx val="2"/>
            <c:invertIfNegative val="0"/>
            <c:spPr>
              <a:solidFill>
                <a:srgbClr val="FFFF99"/>
              </a:solidFill>
            </c:spPr>
          </c:dPt>
          <c:dPt>
            <c:idx val="3"/>
            <c:invertIfNegative val="0"/>
            <c:spPr>
              <a:solidFill>
                <a:srgbClr val="FFFF99"/>
              </a:solidFill>
            </c:spPr>
          </c:dPt>
          <c:dPt>
            <c:idx val="4"/>
            <c:invertIfNegative val="0"/>
            <c:spPr>
              <a:solidFill>
                <a:srgbClr val="FFFF99"/>
              </a:solidFill>
            </c:spPr>
          </c:dPt>
          <c:dPt>
            <c:idx val="5"/>
            <c:invertIfNegative val="0"/>
            <c:spPr>
              <a:solidFill>
                <a:srgbClr val="FFFF99"/>
              </a:solidFill>
            </c:spPr>
          </c:dPt>
          <c:dPt>
            <c:idx val="6"/>
            <c:invertIfNegative val="0"/>
            <c:spPr>
              <a:solidFill>
                <a:srgbClr val="FFFF99"/>
              </a:solidFill>
            </c:spPr>
          </c:dPt>
          <c:dPt>
            <c:idx val="7"/>
            <c:invertIfNegative val="0"/>
            <c:spPr>
              <a:solidFill>
                <a:srgbClr val="FFFF99"/>
              </a:solidFill>
            </c:spPr>
          </c:dPt>
          <c:dPt>
            <c:idx val="8"/>
            <c:invertIfNegative val="0"/>
            <c:spPr>
              <a:solidFill>
                <a:srgbClr val="FFFF99"/>
              </a:solidFill>
            </c:spPr>
          </c:dPt>
          <c:dPt>
            <c:idx val="9"/>
            <c:invertIfNegative val="0"/>
            <c:spPr>
              <a:solidFill>
                <a:srgbClr val="FFFF99"/>
              </a:solidFill>
            </c:spPr>
          </c:dPt>
          <c:dPt>
            <c:idx val="10"/>
            <c:invertIfNegative val="0"/>
            <c:spPr>
              <a:solidFill>
                <a:srgbClr val="FFFF99"/>
              </a:solidFill>
            </c:spPr>
          </c:dPt>
          <c:dPt>
            <c:idx val="11"/>
            <c:invertIfNegative val="0"/>
            <c:spPr>
              <a:solidFill>
                <a:srgbClr val="C0C0C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stats!$B$5:$B$16</c:f>
              <c:strCache>
                <c:ptCount val="12"/>
                <c:pt idx="0">
                  <c:v>Fred</c:v>
                </c:pt>
                <c:pt idx="1">
                  <c:v>Gilles</c:v>
                </c:pt>
                <c:pt idx="2">
                  <c:v>Galis</c:v>
                </c:pt>
                <c:pt idx="3">
                  <c:v>Franck</c:v>
                </c:pt>
                <c:pt idx="4">
                  <c:v>Fidji</c:v>
                </c:pt>
                <c:pt idx="5">
                  <c:v>Jérôme</c:v>
                </c:pt>
                <c:pt idx="6">
                  <c:v>Mickaël</c:v>
                </c:pt>
                <c:pt idx="7">
                  <c:v>Caillou</c:v>
                </c:pt>
                <c:pt idx="8">
                  <c:v>Stéphane</c:v>
                </c:pt>
                <c:pt idx="9">
                  <c:v>Didier</c:v>
                </c:pt>
                <c:pt idx="10">
                  <c:v>Miguel</c:v>
                </c:pt>
                <c:pt idx="11">
                  <c:v>EQUIPE</c:v>
                </c:pt>
              </c:strCache>
            </c:strRef>
          </c:cat>
          <c:val>
            <c:numRef>
              <c:f>stats!$J$5:$J$16</c:f>
              <c:numCache>
                <c:ptCount val="12"/>
                <c:pt idx="0">
                  <c:v>0.3442622950819672</c:v>
                </c:pt>
                <c:pt idx="1">
                  <c:v>0.5206611570247934</c:v>
                </c:pt>
                <c:pt idx="2">
                  <c:v>0.4606741573033708</c:v>
                </c:pt>
                <c:pt idx="3">
                  <c:v>0.46060606060606063</c:v>
                </c:pt>
                <c:pt idx="4">
                  <c:v>0.5045871559633027</c:v>
                </c:pt>
                <c:pt idx="5">
                  <c:v>0.5308056872037915</c:v>
                </c:pt>
                <c:pt idx="6">
                  <c:v>0.2857142857142857</c:v>
                </c:pt>
                <c:pt idx="7">
                  <c:v>0.5</c:v>
                </c:pt>
                <c:pt idx="8">
                  <c:v>0.4351145038167939</c:v>
                </c:pt>
                <c:pt idx="9">
                  <c:v>0.4263959390862944</c:v>
                </c:pt>
                <c:pt idx="10">
                  <c:v>0.5</c:v>
                </c:pt>
                <c:pt idx="11">
                  <c:v>0.4688908926961226</c:v>
                </c:pt>
              </c:numCache>
            </c:numRef>
          </c:val>
        </c:ser>
        <c:axId val="37639016"/>
        <c:axId val="3206825"/>
      </c:barChart>
      <c:catAx>
        <c:axId val="3763901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crossAx val="3206825"/>
        <c:crosses val="autoZero"/>
        <c:auto val="0"/>
        <c:lblOffset val="100"/>
        <c:noMultiLvlLbl val="0"/>
      </c:catAx>
      <c:valAx>
        <c:axId val="320682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763901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latin typeface="Arial"/>
                <a:ea typeface="Arial"/>
                <a:cs typeface="Arial"/>
              </a:rPr>
              <a:t>Adresse à 3 points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15"/>
          <c:w val="0.914"/>
          <c:h val="0.88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0"/>
            <c:invertIfNegative val="0"/>
            <c:spPr>
              <a:solidFill>
                <a:srgbClr val="FFFFC0"/>
              </a:solidFill>
            </c:spPr>
          </c:dPt>
          <c:dPt>
            <c:idx val="11"/>
            <c:invertIfNegative val="0"/>
            <c:spPr>
              <a:solidFill>
                <a:srgbClr val="C0C0C0"/>
              </a:solidFill>
            </c:spPr>
          </c:dPt>
          <c:dLbls>
            <c:dLbl>
              <c:idx val="1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stats!$B$5:$B$16</c:f>
              <c:strCache>
                <c:ptCount val="12"/>
                <c:pt idx="0">
                  <c:v>Fred</c:v>
                </c:pt>
                <c:pt idx="1">
                  <c:v>Gilles</c:v>
                </c:pt>
                <c:pt idx="2">
                  <c:v>Galis</c:v>
                </c:pt>
                <c:pt idx="3">
                  <c:v>Franck</c:v>
                </c:pt>
                <c:pt idx="4">
                  <c:v>Fidji</c:v>
                </c:pt>
                <c:pt idx="5">
                  <c:v>Jérôme</c:v>
                </c:pt>
                <c:pt idx="6">
                  <c:v>Mickaël</c:v>
                </c:pt>
                <c:pt idx="7">
                  <c:v>Caillou</c:v>
                </c:pt>
                <c:pt idx="8">
                  <c:v>Stéphane</c:v>
                </c:pt>
                <c:pt idx="9">
                  <c:v>Didier</c:v>
                </c:pt>
                <c:pt idx="10">
                  <c:v>Miguel</c:v>
                </c:pt>
                <c:pt idx="11">
                  <c:v>EQUIPE</c:v>
                </c:pt>
              </c:strCache>
            </c:strRef>
          </c:cat>
          <c:val>
            <c:numRef>
              <c:f>stats!$M$5:$M$16</c:f>
              <c:numCache>
                <c:ptCount val="12"/>
                <c:pt idx="0">
                  <c:v>0.18181818181818182</c:v>
                </c:pt>
                <c:pt idx="1">
                  <c:v>0</c:v>
                </c:pt>
                <c:pt idx="2">
                  <c:v>0.27672955974842767</c:v>
                </c:pt>
                <c:pt idx="3">
                  <c:v>0.1875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0.3434343434343434</c:v>
                </c:pt>
                <c:pt idx="10">
                  <c:v>0.07692307692307693</c:v>
                </c:pt>
                <c:pt idx="11">
                  <c:v>0.27217125382262997</c:v>
                </c:pt>
              </c:numCache>
            </c:numRef>
          </c:val>
        </c:ser>
        <c:axId val="28861426"/>
        <c:axId val="58426243"/>
      </c:barChart>
      <c:catAx>
        <c:axId val="2886142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crossAx val="58426243"/>
        <c:crosses val="autoZero"/>
        <c:auto val="0"/>
        <c:lblOffset val="100"/>
        <c:noMultiLvlLbl val="0"/>
      </c:catAx>
      <c:valAx>
        <c:axId val="5842624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861426"/>
        <c:crossesAt val="1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latin typeface="Arial"/>
                <a:ea typeface="Arial"/>
                <a:cs typeface="Arial"/>
              </a:rPr>
              <a:t>Adresse aux lancers-francs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107"/>
          <c:w val="0.97775"/>
          <c:h val="0.87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0"/>
            <c:invertIfNegative val="0"/>
            <c:spPr>
              <a:solidFill>
                <a:srgbClr val="FFFFC0"/>
              </a:solidFill>
            </c:spPr>
          </c:dPt>
          <c:dPt>
            <c:idx val="11"/>
            <c:invertIfNegative val="0"/>
            <c:spPr>
              <a:solidFill>
                <a:srgbClr val="C0C0C0"/>
              </a:solidFill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stats!$B$5:$B$16</c:f>
              <c:strCache>
                <c:ptCount val="12"/>
                <c:pt idx="0">
                  <c:v>Fred</c:v>
                </c:pt>
                <c:pt idx="1">
                  <c:v>Gilles</c:v>
                </c:pt>
                <c:pt idx="2">
                  <c:v>Galis</c:v>
                </c:pt>
                <c:pt idx="3">
                  <c:v>Franck</c:v>
                </c:pt>
                <c:pt idx="4">
                  <c:v>Fidji</c:v>
                </c:pt>
                <c:pt idx="5">
                  <c:v>Jérôme</c:v>
                </c:pt>
                <c:pt idx="6">
                  <c:v>Mickaël</c:v>
                </c:pt>
                <c:pt idx="7">
                  <c:v>Caillou</c:v>
                </c:pt>
                <c:pt idx="8">
                  <c:v>Stéphane</c:v>
                </c:pt>
                <c:pt idx="9">
                  <c:v>Didier</c:v>
                </c:pt>
                <c:pt idx="10">
                  <c:v>Miguel</c:v>
                </c:pt>
                <c:pt idx="11">
                  <c:v>EQUIPE</c:v>
                </c:pt>
              </c:strCache>
            </c:strRef>
          </c:cat>
          <c:val>
            <c:numRef>
              <c:f>stats!$P$5:$P$16</c:f>
              <c:numCache>
                <c:ptCount val="12"/>
                <c:pt idx="0">
                  <c:v>0.725</c:v>
                </c:pt>
                <c:pt idx="1">
                  <c:v>0.4727272727272727</c:v>
                </c:pt>
                <c:pt idx="2">
                  <c:v>0.5538461538461539</c:v>
                </c:pt>
                <c:pt idx="3">
                  <c:v>0.46153846153846156</c:v>
                </c:pt>
                <c:pt idx="4">
                  <c:v>0.527027027027027</c:v>
                </c:pt>
                <c:pt idx="5">
                  <c:v>0.6534090909090909</c:v>
                </c:pt>
                <c:pt idx="6">
                  <c:v>0.16666666666666666</c:v>
                </c:pt>
                <c:pt idx="7">
                  <c:v>0.5</c:v>
                </c:pt>
                <c:pt idx="8">
                  <c:v>0.35714285714285715</c:v>
                </c:pt>
                <c:pt idx="9">
                  <c:v>0.7268292682926829</c:v>
                </c:pt>
                <c:pt idx="10">
                  <c:v>0.5555555555555556</c:v>
                </c:pt>
                <c:pt idx="11">
                  <c:v>0.6100981767180925</c:v>
                </c:pt>
              </c:numCache>
            </c:numRef>
          </c:val>
        </c:ser>
        <c:axId val="56074140"/>
        <c:axId val="34905213"/>
      </c:barChart>
      <c:catAx>
        <c:axId val="5607414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crossAx val="34905213"/>
        <c:crosses val="autoZero"/>
        <c:auto val="0"/>
        <c:lblOffset val="100"/>
        <c:noMultiLvlLbl val="0"/>
      </c:catAx>
      <c:valAx>
        <c:axId val="3490521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07414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latin typeface="Arial"/>
                <a:ea typeface="Arial"/>
                <a:cs typeface="Arial"/>
              </a:rPr>
              <a:t>Moyenne des points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9135"/>
          <c:h val="0.877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stats!$B$22:$B$32</c:f>
              <c:strCache>
                <c:ptCount val="11"/>
                <c:pt idx="0">
                  <c:v>Fred</c:v>
                </c:pt>
                <c:pt idx="1">
                  <c:v>Gilles</c:v>
                </c:pt>
                <c:pt idx="2">
                  <c:v>Galis</c:v>
                </c:pt>
                <c:pt idx="3">
                  <c:v>Franck</c:v>
                </c:pt>
                <c:pt idx="4">
                  <c:v>Fidji</c:v>
                </c:pt>
                <c:pt idx="5">
                  <c:v>Jérôme</c:v>
                </c:pt>
                <c:pt idx="6">
                  <c:v>Mickaël</c:v>
                </c:pt>
                <c:pt idx="7">
                  <c:v>Caillou</c:v>
                </c:pt>
                <c:pt idx="8">
                  <c:v>Stéphane</c:v>
                </c:pt>
                <c:pt idx="9">
                  <c:v>Didier</c:v>
                </c:pt>
                <c:pt idx="10">
                  <c:v>Miguel</c:v>
                </c:pt>
              </c:strCache>
            </c:strRef>
          </c:cat>
          <c:val>
            <c:numRef>
              <c:f>stats!$C$22:$C$32</c:f>
              <c:numCache>
                <c:ptCount val="11"/>
                <c:pt idx="0">
                  <c:v>5.1875</c:v>
                </c:pt>
                <c:pt idx="1">
                  <c:v>6.909090909090909</c:v>
                </c:pt>
                <c:pt idx="2">
                  <c:v>11.363636363636363</c:v>
                </c:pt>
                <c:pt idx="3">
                  <c:v>8.272727272727273</c:v>
                </c:pt>
                <c:pt idx="4">
                  <c:v>6.7727272727272725</c:v>
                </c:pt>
                <c:pt idx="5">
                  <c:v>15.409090909090908</c:v>
                </c:pt>
                <c:pt idx="6">
                  <c:v>0.8333333333333334</c:v>
                </c:pt>
                <c:pt idx="7">
                  <c:v>3</c:v>
                </c:pt>
                <c:pt idx="8">
                  <c:v>5.863636363636363</c:v>
                </c:pt>
                <c:pt idx="9">
                  <c:v>19.045454545454547</c:v>
                </c:pt>
                <c:pt idx="10">
                  <c:v>0.8636363636363636</c:v>
                </c:pt>
              </c:numCache>
            </c:numRef>
          </c:val>
        </c:ser>
        <c:axId val="45711462"/>
        <c:axId val="8749975"/>
      </c:barChart>
      <c:catAx>
        <c:axId val="4571146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crossAx val="8749975"/>
        <c:crosses val="autoZero"/>
        <c:auto val="0"/>
        <c:lblOffset val="100"/>
        <c:noMultiLvlLbl val="0"/>
      </c:catAx>
      <c:valAx>
        <c:axId val="874997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571146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/>
              <a:t>Points apportés à l'équipe</a:t>
            </a:r>
          </a:p>
        </c:rich>
      </c:tx>
      <c:layout/>
      <c:spPr>
        <a:noFill/>
        <a:ln>
          <a:noFill/>
        </a:ln>
      </c:spPr>
    </c:title>
    <c:view3D>
      <c:rotX val="20"/>
      <c:hPercent val="100"/>
      <c:rotY val="0"/>
      <c:depthPercent val="200"/>
      <c:rAngAx val="1"/>
    </c:view3D>
    <c:plotArea>
      <c:layout>
        <c:manualLayout>
          <c:xMode val="edge"/>
          <c:yMode val="edge"/>
          <c:x val="0.075"/>
          <c:y val="0.18"/>
          <c:w val="0.85"/>
          <c:h val="0.637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4"/>
            <c:spPr>
              <a:solidFill>
                <a:srgbClr val="FFFFC0"/>
              </a:solidFill>
            </c:spPr>
          </c:dPt>
          <c:dPt>
            <c:idx val="6"/>
            <c:spPr>
              <a:solidFill>
                <a:srgbClr val="FFFFC0"/>
              </a:solidFill>
            </c:spPr>
          </c:dPt>
          <c:dPt>
            <c:idx val="8"/>
            <c:spPr>
              <a:solidFill>
                <a:srgbClr val="00FF00"/>
              </a:solidFill>
            </c:spPr>
          </c:dPt>
          <c:dPt>
            <c:idx val="9"/>
            <c:spPr>
              <a:solidFill>
                <a:srgbClr val="802060"/>
              </a:solidFill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0.0%" sourceLinked="0"/>
              <c:dLblPos val="outEnd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/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stats!$B$22:$B$32</c:f>
              <c:strCache>
                <c:ptCount val="11"/>
                <c:pt idx="0">
                  <c:v>Fred</c:v>
                </c:pt>
                <c:pt idx="1">
                  <c:v>Gilles</c:v>
                </c:pt>
                <c:pt idx="2">
                  <c:v>Galis</c:v>
                </c:pt>
                <c:pt idx="3">
                  <c:v>Franck</c:v>
                </c:pt>
                <c:pt idx="4">
                  <c:v>Fidji</c:v>
                </c:pt>
                <c:pt idx="5">
                  <c:v>Jérôme</c:v>
                </c:pt>
                <c:pt idx="6">
                  <c:v>Mickaël</c:v>
                </c:pt>
                <c:pt idx="7">
                  <c:v>Caillou</c:v>
                </c:pt>
                <c:pt idx="8">
                  <c:v>Stéphane</c:v>
                </c:pt>
                <c:pt idx="9">
                  <c:v>Didier</c:v>
                </c:pt>
                <c:pt idx="10">
                  <c:v>Miguel</c:v>
                </c:pt>
              </c:strCache>
            </c:strRef>
          </c:cat>
          <c:val>
            <c:numRef>
              <c:f>stats!$C$22:$C$32</c:f>
              <c:numCache>
                <c:ptCount val="11"/>
                <c:pt idx="0">
                  <c:v>5.1875</c:v>
                </c:pt>
                <c:pt idx="1">
                  <c:v>6.909090909090909</c:v>
                </c:pt>
                <c:pt idx="2">
                  <c:v>11.363636363636363</c:v>
                </c:pt>
                <c:pt idx="3">
                  <c:v>8.272727272727273</c:v>
                </c:pt>
                <c:pt idx="4">
                  <c:v>6.7727272727272725</c:v>
                </c:pt>
                <c:pt idx="5">
                  <c:v>15.409090909090908</c:v>
                </c:pt>
                <c:pt idx="6">
                  <c:v>0.8333333333333334</c:v>
                </c:pt>
                <c:pt idx="7">
                  <c:v>3</c:v>
                </c:pt>
                <c:pt idx="8">
                  <c:v>5.863636363636363</c:v>
                </c:pt>
                <c:pt idx="9">
                  <c:v>19.045454545454547</c:v>
                </c:pt>
                <c:pt idx="10">
                  <c:v>0.8636363636363636</c:v>
                </c:pt>
              </c:numCache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stats!$B$22:$B$32</c:f>
              <c:strCache>
                <c:ptCount val="11"/>
                <c:pt idx="0">
                  <c:v>Fred</c:v>
                </c:pt>
                <c:pt idx="1">
                  <c:v>Gilles</c:v>
                </c:pt>
                <c:pt idx="2">
                  <c:v>Galis</c:v>
                </c:pt>
                <c:pt idx="3">
                  <c:v>Franck</c:v>
                </c:pt>
                <c:pt idx="4">
                  <c:v>Fidji</c:v>
                </c:pt>
                <c:pt idx="5">
                  <c:v>Jérôme</c:v>
                </c:pt>
                <c:pt idx="6">
                  <c:v>Mickaël</c:v>
                </c:pt>
                <c:pt idx="7">
                  <c:v>Caillou</c:v>
                </c:pt>
                <c:pt idx="8">
                  <c:v>Stéphane</c:v>
                </c:pt>
                <c:pt idx="9">
                  <c:v>Didier</c:v>
                </c:pt>
                <c:pt idx="10">
                  <c:v>Miguel</c:v>
                </c:pt>
              </c:strCache>
            </c:strRef>
          </c:cat>
          <c:val>
            <c:numRef>
              <c:f>stats!$B$32</c:f>
              <c:numCache>
                <c:ptCount val="1"/>
                <c:pt idx="0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latin typeface="Arial"/>
                <a:ea typeface="Arial"/>
                <a:cs typeface="Arial"/>
              </a:rPr>
              <a:t>Moyenne des shoots tentés par match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109"/>
          <c:w val="0.9125"/>
          <c:h val="0.872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stats!$B$22:$B$32</c:f>
              <c:strCache>
                <c:ptCount val="11"/>
                <c:pt idx="0">
                  <c:v>Fred</c:v>
                </c:pt>
                <c:pt idx="1">
                  <c:v>Gilles</c:v>
                </c:pt>
                <c:pt idx="2">
                  <c:v>Galis</c:v>
                </c:pt>
                <c:pt idx="3">
                  <c:v>Franck</c:v>
                </c:pt>
                <c:pt idx="4">
                  <c:v>Fidji</c:v>
                </c:pt>
                <c:pt idx="5">
                  <c:v>Jérôme</c:v>
                </c:pt>
                <c:pt idx="6">
                  <c:v>Mickaël</c:v>
                </c:pt>
                <c:pt idx="7">
                  <c:v>Caillou</c:v>
                </c:pt>
                <c:pt idx="8">
                  <c:v>Stéphane</c:v>
                </c:pt>
                <c:pt idx="9">
                  <c:v>Didier</c:v>
                </c:pt>
                <c:pt idx="10">
                  <c:v>Miguel</c:v>
                </c:pt>
              </c:strCache>
            </c:strRef>
          </c:cat>
          <c:val>
            <c:numRef>
              <c:f>stats!$H$22:$H$32</c:f>
              <c:numCache>
                <c:ptCount val="11"/>
                <c:pt idx="0">
                  <c:v>5.1875</c:v>
                </c:pt>
                <c:pt idx="1">
                  <c:v>5.545454545454546</c:v>
                </c:pt>
                <c:pt idx="2">
                  <c:v>11.272727272727273</c:v>
                </c:pt>
                <c:pt idx="3">
                  <c:v>8.954545454545455</c:v>
                </c:pt>
                <c:pt idx="4">
                  <c:v>4.954545454545454</c:v>
                </c:pt>
                <c:pt idx="5">
                  <c:v>9.590909090909092</c:v>
                </c:pt>
                <c:pt idx="6">
                  <c:v>1.1666666666666667</c:v>
                </c:pt>
                <c:pt idx="7">
                  <c:v>2.4</c:v>
                </c:pt>
                <c:pt idx="8">
                  <c:v>6</c:v>
                </c:pt>
                <c:pt idx="9">
                  <c:v>13.454545454545455</c:v>
                </c:pt>
                <c:pt idx="10">
                  <c:v>0.8636363636363636</c:v>
                </c:pt>
              </c:numCache>
            </c:numRef>
          </c:val>
        </c:ser>
        <c:axId val="11640912"/>
        <c:axId val="37659345"/>
      </c:barChart>
      <c:catAx>
        <c:axId val="1164091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crossAx val="37659345"/>
        <c:crosses val="autoZero"/>
        <c:auto val="0"/>
        <c:lblOffset val="100"/>
        <c:noMultiLvlLbl val="0"/>
      </c:catAx>
      <c:valAx>
        <c:axId val="3765934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164091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chart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chart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6"/>
  </sheetViews>
  <pageMargins left="0.5" right="0.69" top="0.73" bottom="0.984251968503937" header="0.5118110236220472" footer="0.5118110236220472"/>
  <pageSetup horizontalDpi="300" verticalDpi="300" orientation="landscape" paperSize="9"/>
  <headerFooter>
    <oddHeader>&amp;R&amp;D</oddHeader>
  </headerFooter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66"/>
  </sheetViews>
  <pageMargins left="0.42" right="0.69" top="0.75" bottom="0.81" header="0.4921259845" footer="0.4921259845"/>
  <pageSetup horizontalDpi="300" verticalDpi="300" orientation="landscape" paperSize="9"/>
  <headerFooter>
    <oddHeader>&amp;R&amp;D</oddHeader>
  </headerFooter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66"/>
  </sheetViews>
  <pageMargins left="0.42" right="0.69" top="0.75" bottom="0.81" header="0.4921259845" footer="0.4921259845"/>
  <pageSetup horizontalDpi="300" verticalDpi="300" orientation="landscape" paperSize="9"/>
  <headerFooter>
    <oddHeader>&amp;R&amp;D</oddHeader>
  </headerFooter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Scale="66"/>
  </sheetViews>
  <pageMargins left="0.42" right="0.69" top="0.75" bottom="0.81" header="0.4921259845" footer="0.4921259845"/>
  <pageSetup horizontalDpi="300" verticalDpi="300" orientation="landscape" paperSize="9"/>
  <headerFooter>
    <oddHeader>&amp;R&amp;D</oddHeader>
  </headerFooter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 zoomScale="66"/>
  </sheetViews>
  <pageMargins left="0.42" right="0.69" top="0.75" bottom="0.81" header="0.4921259845" footer="0.4921259845"/>
  <pageSetup horizontalDpi="300" verticalDpi="300" orientation="landscape" paperSize="9"/>
  <headerFooter>
    <oddHeader>&amp;R&amp;D</oddHeader>
  </headerFooter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Views>
    <sheetView workbookViewId="0" zoomScale="66"/>
  </sheetViews>
  <pageMargins left="0.42" right="0.69" top="0.75" bottom="0.81" header="0.4921259845" footer="0.4921259845"/>
  <pageSetup horizontalDpi="300" verticalDpi="300" orientation="landscape" paperSize="9"/>
  <headerFooter>
    <oddHeader>&amp;R&amp;D</oddHeader>
  </headerFooter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Views>
    <sheetView workbookViewId="0" zoomScale="66"/>
  </sheetViews>
  <pageMargins left="0.42" right="0.69" top="0.75" bottom="0.81" header="0.4921259845" footer="0.4921259845"/>
  <pageSetup horizontalDpi="300" verticalDpi="300" orientation="landscape" paperSize="9"/>
  <headerFooter>
    <oddHeader>&amp;R&amp;D</oddHeader>
  </headerFooter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Views>
    <sheetView workbookViewId="0" zoomScale="66"/>
  </sheetViews>
  <pageMargins left="0.42" right="0.69" top="0.75" bottom="0.81" header="0.4921259845" footer="0.4921259845"/>
  <pageSetup horizontalDpi="300" verticalDpi="300" orientation="landscape" paperSize="9"/>
  <headerFooter>
    <oddHeader>&amp;R&amp;D</oddHeader>
  </headerFooter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Views>
    <sheetView workbookViewId="0" zoomScale="66"/>
  </sheetViews>
  <pageMargins left="0.42" right="0.69" top="0.75" bottom="0.81" header="0.4921259845" footer="0.4921259845"/>
  <pageSetup horizontalDpi="300" verticalDpi="300" orientation="landscape" paperSize="9"/>
  <headerFooter>
    <oddHeader>&amp;R&amp;D</oddHeader>
  </headerFooter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Views>
    <sheetView workbookViewId="0" zoomScale="66"/>
  </sheetViews>
  <pageMargins left="0.42" right="0.69" top="0.75" bottom="0.81" header="0.4921259845" footer="0.4921259845"/>
  <pageSetup horizontalDpi="300" verticalDpi="300" orientation="landscape" paperSize="9"/>
  <headerFooter>
    <oddHeader>&amp;R&amp;D</oddHeader>
  </headerFooter>
  <drawing r:id="rId1"/>
</chartsheet>
</file>

<file path=xl/chartsheets/sheet19.xml><?xml version="1.0" encoding="utf-8"?>
<chartsheet xmlns="http://schemas.openxmlformats.org/spreadsheetml/2006/main" xmlns:r="http://schemas.openxmlformats.org/officeDocument/2006/relationships">
  <sheetViews>
    <sheetView workbookViewId="0" zoomScale="66"/>
  </sheetViews>
  <pageMargins left="0.42" right="0.69" top="0.75" bottom="0.81" header="0.4921259845" footer="0.4921259845"/>
  <pageSetup horizontalDpi="300" verticalDpi="300" orientation="landscape" paperSize="9"/>
  <headerFooter>
    <oddHeader>&amp;R&amp;D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6"/>
  </sheetViews>
  <pageMargins left="0.7874015748031497" right="0.7874015748031497" top="0.984251968503937" bottom="0.984251968503937" header="0.5118110236220472" footer="0.5118110236220472"/>
  <pageSetup horizontalDpi="300" verticalDpi="300" orientation="landscape" paperSize="9"/>
  <headerFooter>
    <oddHeader>&amp;R&amp;D</oddHeader>
  </headerFooter>
  <drawing r:id="rId1"/>
</chartsheet>
</file>

<file path=xl/chartsheets/sheet20.xml><?xml version="1.0" encoding="utf-8"?>
<chartsheet xmlns="http://schemas.openxmlformats.org/spreadsheetml/2006/main" xmlns:r="http://schemas.openxmlformats.org/officeDocument/2006/relationships">
  <sheetViews>
    <sheetView workbookViewId="0" zoomScale="66"/>
  </sheetViews>
  <pageMargins left="0.42" right="0.69" top="0.75" bottom="0.81" header="0.4921259845" footer="0.4921259845"/>
  <pageSetup horizontalDpi="300" verticalDpi="300" orientation="landscape" paperSize="9"/>
  <headerFooter>
    <oddHeader>&amp;R&amp;D</oddHead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66"/>
  </sheetViews>
  <pageMargins left="0.7874015748031497" right="0.7874015748031497" top="0.98" bottom="0.67" header="0.5118110236220472" footer="0.5118110236220472"/>
  <pageSetup horizontalDpi="300" verticalDpi="300" orientation="landscape" paperSize="9"/>
  <headerFooter>
    <oddHeader>&amp;R&amp;D</oddHeader>
  </headerFooter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66"/>
  </sheetViews>
  <pageMargins left="0.7874015748031497" right="0.7874015748031497" top="0.984251968503937" bottom="0.984251968503937" header="0.5118110236220472" footer="0.5118110236220472"/>
  <pageSetup horizontalDpi="300" verticalDpi="300" orientation="landscape" paperSize="9"/>
  <headerFooter>
    <oddHeader>&amp;R&amp;D</oddHeader>
  </headerFooter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66"/>
  </sheetViews>
  <pageMargins left="0.75" right="0.75" top="1" bottom="1" header="0.4921259845" footer="0.4921259845"/>
  <pageSetup horizontalDpi="300" verticalDpi="300" orientation="landscape" paperSize="9"/>
  <headerFooter>
    <oddHeader>&amp;R&amp;D</oddHeader>
  </headerFooter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66"/>
  </sheetViews>
  <pageMargins left="0.7874015748031497" right="0.7874015748031497" top="0.984251968503937" bottom="0.984251968503937" header="0.5118110236220472" footer="0.5118110236220472"/>
  <pageSetup horizontalDpi="300" verticalDpi="300" orientation="landscape" paperSize="9"/>
  <headerFooter>
    <oddHeader>&amp;R&amp;D</oddHeader>
  </headerFooter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66"/>
  </sheetViews>
  <pageMargins left="0.42" right="0.69" top="0.75" bottom="0.81" header="0.4921259845" footer="0.4921259845"/>
  <pageSetup horizontalDpi="300" verticalDpi="300" orientation="landscape" paperSize="9"/>
  <headerFooter>
    <oddHeader>&amp;R&amp;D</oddHeader>
  </headerFooter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66"/>
  </sheetViews>
  <pageMargins left="0.42" right="0.69" top="0.75" bottom="0.81" header="0.4921259845" footer="0.4921259845"/>
  <pageSetup horizontalDpi="300" verticalDpi="300" orientation="landscape" paperSize="9"/>
  <headerFooter>
    <oddHeader>&amp;R&amp;D</oddHeader>
  </headerFooter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66"/>
  </sheetViews>
  <pageMargins left="0.75" right="0.75" top="1" bottom="1" header="0.4921259845" footer="0.4921259845"/>
  <pageSetup horizontalDpi="300" verticalDpi="300" orientation="landscape" paperSize="9"/>
  <headerFooter>
    <oddHeader>&amp;R&amp;D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82150" cy="5981700"/>
    <xdr:graphicFrame>
      <xdr:nvGraphicFramePr>
        <xdr:cNvPr id="1" name="Chart 1"/>
        <xdr:cNvGraphicFramePr/>
      </xdr:nvGraphicFramePr>
      <xdr:xfrm>
        <a:off x="9525" y="0"/>
        <a:ext cx="9582150" cy="5981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667875" cy="6115050"/>
    <xdr:graphicFrame>
      <xdr:nvGraphicFramePr>
        <xdr:cNvPr id="1" name="Shape 1025"/>
        <xdr:cNvGraphicFramePr/>
      </xdr:nvGraphicFramePr>
      <xdr:xfrm>
        <a:off x="0" y="0"/>
        <a:ext cx="9667875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667875" cy="6115050"/>
    <xdr:graphicFrame>
      <xdr:nvGraphicFramePr>
        <xdr:cNvPr id="1" name="Shape 1025"/>
        <xdr:cNvGraphicFramePr/>
      </xdr:nvGraphicFramePr>
      <xdr:xfrm>
        <a:off x="0" y="0"/>
        <a:ext cx="9667875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667875" cy="6115050"/>
    <xdr:graphicFrame>
      <xdr:nvGraphicFramePr>
        <xdr:cNvPr id="1" name="Shape 1025"/>
        <xdr:cNvGraphicFramePr/>
      </xdr:nvGraphicFramePr>
      <xdr:xfrm>
        <a:off x="0" y="0"/>
        <a:ext cx="9667875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667875" cy="6115050"/>
    <xdr:graphicFrame>
      <xdr:nvGraphicFramePr>
        <xdr:cNvPr id="1" name="Shape 1025"/>
        <xdr:cNvGraphicFramePr/>
      </xdr:nvGraphicFramePr>
      <xdr:xfrm>
        <a:off x="0" y="0"/>
        <a:ext cx="9667875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667875" cy="6115050"/>
    <xdr:graphicFrame>
      <xdr:nvGraphicFramePr>
        <xdr:cNvPr id="1" name="Shape 1025"/>
        <xdr:cNvGraphicFramePr/>
      </xdr:nvGraphicFramePr>
      <xdr:xfrm>
        <a:off x="0" y="0"/>
        <a:ext cx="9667875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667875" cy="6115050"/>
    <xdr:graphicFrame>
      <xdr:nvGraphicFramePr>
        <xdr:cNvPr id="1" name="Shape 1025"/>
        <xdr:cNvGraphicFramePr/>
      </xdr:nvGraphicFramePr>
      <xdr:xfrm>
        <a:off x="0" y="0"/>
        <a:ext cx="9667875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667875" cy="6115050"/>
    <xdr:graphicFrame>
      <xdr:nvGraphicFramePr>
        <xdr:cNvPr id="1" name="Shape 1025"/>
        <xdr:cNvGraphicFramePr/>
      </xdr:nvGraphicFramePr>
      <xdr:xfrm>
        <a:off x="0" y="0"/>
        <a:ext cx="9667875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667875" cy="6115050"/>
    <xdr:graphicFrame>
      <xdr:nvGraphicFramePr>
        <xdr:cNvPr id="1" name="Shape 1025"/>
        <xdr:cNvGraphicFramePr/>
      </xdr:nvGraphicFramePr>
      <xdr:xfrm>
        <a:off x="0" y="0"/>
        <a:ext cx="9667875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667875" cy="6115050"/>
    <xdr:graphicFrame>
      <xdr:nvGraphicFramePr>
        <xdr:cNvPr id="1" name="Shape 1025"/>
        <xdr:cNvGraphicFramePr/>
      </xdr:nvGraphicFramePr>
      <xdr:xfrm>
        <a:off x="0" y="0"/>
        <a:ext cx="9667875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667875" cy="6115050"/>
    <xdr:graphicFrame>
      <xdr:nvGraphicFramePr>
        <xdr:cNvPr id="1" name="Shape 1025"/>
        <xdr:cNvGraphicFramePr/>
      </xdr:nvGraphicFramePr>
      <xdr:xfrm>
        <a:off x="0" y="0"/>
        <a:ext cx="9667875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10675" cy="5743575"/>
    <xdr:graphicFrame>
      <xdr:nvGraphicFramePr>
        <xdr:cNvPr id="1" name="Shape 1025"/>
        <xdr:cNvGraphicFramePr/>
      </xdr:nvGraphicFramePr>
      <xdr:xfrm>
        <a:off x="19050" y="0"/>
        <a:ext cx="9210675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667875" cy="6115050"/>
    <xdr:graphicFrame>
      <xdr:nvGraphicFramePr>
        <xdr:cNvPr id="1" name="Shape 1025"/>
        <xdr:cNvGraphicFramePr/>
      </xdr:nvGraphicFramePr>
      <xdr:xfrm>
        <a:off x="0" y="0"/>
        <a:ext cx="9667875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62625"/>
    <xdr:graphicFrame>
      <xdr:nvGraphicFramePr>
        <xdr:cNvPr id="1" name="Shape 1025"/>
        <xdr:cNvGraphicFramePr/>
      </xdr:nvGraphicFramePr>
      <xdr:xfrm>
        <a:off x="0" y="133350"/>
        <a:ext cx="9239250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10675" cy="5743575"/>
    <xdr:graphicFrame>
      <xdr:nvGraphicFramePr>
        <xdr:cNvPr id="1" name="Shape 1025"/>
        <xdr:cNvGraphicFramePr/>
      </xdr:nvGraphicFramePr>
      <xdr:xfrm>
        <a:off x="19050" y="0"/>
        <a:ext cx="9210675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10675" cy="5743575"/>
    <xdr:graphicFrame>
      <xdr:nvGraphicFramePr>
        <xdr:cNvPr id="1" name="Shape 1025"/>
        <xdr:cNvGraphicFramePr/>
      </xdr:nvGraphicFramePr>
      <xdr:xfrm>
        <a:off x="19050" y="0"/>
        <a:ext cx="9210675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667875" cy="6115050"/>
    <xdr:graphicFrame>
      <xdr:nvGraphicFramePr>
        <xdr:cNvPr id="1" name="Shape 1025"/>
        <xdr:cNvGraphicFramePr/>
      </xdr:nvGraphicFramePr>
      <xdr:xfrm>
        <a:off x="0" y="0"/>
        <a:ext cx="9667875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667875" cy="6115050"/>
    <xdr:graphicFrame>
      <xdr:nvGraphicFramePr>
        <xdr:cNvPr id="1" name="Shape 1025"/>
        <xdr:cNvGraphicFramePr/>
      </xdr:nvGraphicFramePr>
      <xdr:xfrm>
        <a:off x="0" y="0"/>
        <a:ext cx="9667875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4"/>
  <sheetViews>
    <sheetView tabSelected="1" workbookViewId="0" topLeftCell="A1">
      <selection activeCell="A1" sqref="A1"/>
    </sheetView>
  </sheetViews>
  <sheetFormatPr defaultColWidth="11.421875" defaultRowHeight="12.75"/>
  <cols>
    <col min="1" max="1" width="2.7109375" style="0" customWidth="1"/>
    <col min="2" max="2" width="7.140625" style="0" customWidth="1"/>
    <col min="3" max="3" width="5.28125" style="0" customWidth="1"/>
    <col min="4" max="5" width="6.421875" style="0" customWidth="1"/>
    <col min="6" max="6" width="8.8515625" style="2" customWidth="1"/>
    <col min="7" max="7" width="5.7109375" style="0" customWidth="1"/>
    <col min="8" max="8" width="5.57421875" style="0" customWidth="1"/>
    <col min="9" max="9" width="7.57421875" style="3" customWidth="1"/>
    <col min="10" max="10" width="8.140625" style="4" customWidth="1"/>
    <col min="11" max="11" width="5.7109375" style="0" customWidth="1"/>
    <col min="12" max="12" width="5.57421875" style="0" customWidth="1"/>
    <col min="13" max="13" width="8.28125" style="3" customWidth="1"/>
    <col min="14" max="14" width="6.00390625" style="0" customWidth="1"/>
    <col min="15" max="15" width="5.00390625" style="0" customWidth="1"/>
    <col min="16" max="16" width="7.421875" style="3" customWidth="1"/>
    <col min="17" max="18" width="5.57421875" style="0" customWidth="1"/>
    <col min="19" max="19" width="5.8515625" style="0" customWidth="1"/>
    <col min="20" max="21" width="5.7109375" style="0" customWidth="1"/>
    <col min="22" max="22" width="5.8515625" style="0" customWidth="1"/>
    <col min="23" max="23" width="4.57421875" style="0" customWidth="1"/>
    <col min="24" max="24" width="4.7109375" style="0" customWidth="1"/>
    <col min="25" max="25" width="4.421875" style="0" customWidth="1"/>
    <col min="26" max="26" width="4.28125" style="0" customWidth="1"/>
    <col min="27" max="27" width="7.7109375" style="0" customWidth="1"/>
  </cols>
  <sheetData>
    <row r="1" spans="6:29" s="48" customFormat="1" ht="12.75">
      <c r="F1" s="51"/>
      <c r="I1" s="52"/>
      <c r="J1" s="53"/>
      <c r="M1" s="52"/>
      <c r="P1" s="52"/>
      <c r="AB1"/>
      <c r="AC1"/>
    </row>
    <row r="2" spans="1:29" s="10" customFormat="1" ht="12.75">
      <c r="A2" s="43"/>
      <c r="B2" s="43"/>
      <c r="C2" s="43"/>
      <c r="D2" s="43" t="s">
        <v>0</v>
      </c>
      <c r="E2" s="43"/>
      <c r="F2" s="44"/>
      <c r="G2" s="43"/>
      <c r="H2" s="43"/>
      <c r="I2" s="45"/>
      <c r="J2" s="46"/>
      <c r="K2" s="43"/>
      <c r="L2" s="43"/>
      <c r="M2" s="45"/>
      <c r="N2" s="43"/>
      <c r="O2" s="43"/>
      <c r="P2" s="45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/>
      <c r="AC2"/>
    </row>
    <row r="3" spans="1:29" s="43" customFormat="1" ht="12.75">
      <c r="A3" s="125"/>
      <c r="F3" s="44"/>
      <c r="I3" s="45"/>
      <c r="J3" s="46"/>
      <c r="M3" s="45"/>
      <c r="P3" s="45"/>
      <c r="AB3"/>
      <c r="AC3"/>
    </row>
    <row r="4" spans="1:29" s="5" customFormat="1" ht="56.25">
      <c r="A4" s="158" t="s">
        <v>1</v>
      </c>
      <c r="B4" s="204" t="s">
        <v>2</v>
      </c>
      <c r="C4" s="205" t="s">
        <v>3</v>
      </c>
      <c r="D4" s="205" t="s">
        <v>4</v>
      </c>
      <c r="E4" s="205" t="s">
        <v>5</v>
      </c>
      <c r="F4" s="206" t="s">
        <v>6</v>
      </c>
      <c r="G4" s="205" t="s">
        <v>7</v>
      </c>
      <c r="H4" s="205" t="s">
        <v>8</v>
      </c>
      <c r="I4" s="205" t="s">
        <v>9</v>
      </c>
      <c r="J4" s="207" t="s">
        <v>10</v>
      </c>
      <c r="K4" s="205" t="s">
        <v>11</v>
      </c>
      <c r="L4" s="205" t="s">
        <v>12</v>
      </c>
      <c r="M4" s="205" t="s">
        <v>13</v>
      </c>
      <c r="N4" s="205" t="s">
        <v>14</v>
      </c>
      <c r="O4" s="205" t="s">
        <v>15</v>
      </c>
      <c r="P4" s="205" t="s">
        <v>16</v>
      </c>
      <c r="Q4" s="205" t="s">
        <v>17</v>
      </c>
      <c r="R4" s="205" t="s">
        <v>18</v>
      </c>
      <c r="S4" s="205" t="s">
        <v>19</v>
      </c>
      <c r="T4" s="205" t="s">
        <v>20</v>
      </c>
      <c r="U4" s="205" t="s">
        <v>21</v>
      </c>
      <c r="V4" s="205" t="s">
        <v>22</v>
      </c>
      <c r="W4" s="205" t="s">
        <v>23</v>
      </c>
      <c r="X4" s="205" t="s">
        <v>24</v>
      </c>
      <c r="Y4" s="205" t="s">
        <v>25</v>
      </c>
      <c r="Z4" s="205" t="s">
        <v>26</v>
      </c>
      <c r="AA4" s="205" t="s">
        <v>27</v>
      </c>
      <c r="AB4" s="137"/>
      <c r="AC4" s="137"/>
    </row>
    <row r="5" spans="1:27" ht="12.75">
      <c r="A5" s="159">
        <v>16</v>
      </c>
      <c r="B5" s="160" t="s">
        <v>28</v>
      </c>
      <c r="C5" s="161">
        <f>D5+D5+G5+G5+K5+K5+K5+N5</f>
        <v>83</v>
      </c>
      <c r="D5" s="162">
        <v>14</v>
      </c>
      <c r="E5" s="162">
        <v>41</v>
      </c>
      <c r="F5" s="163">
        <f>D5/E5</f>
        <v>0.34146341463414637</v>
      </c>
      <c r="G5" s="162">
        <v>7</v>
      </c>
      <c r="H5" s="162">
        <v>20</v>
      </c>
      <c r="I5" s="163">
        <f>G5/H5</f>
        <v>0.35</v>
      </c>
      <c r="J5" s="164">
        <f>(D5+G5)/(E5+H5)</f>
        <v>0.3442622950819672</v>
      </c>
      <c r="K5" s="162">
        <v>4</v>
      </c>
      <c r="L5" s="162">
        <v>22</v>
      </c>
      <c r="M5" s="163">
        <f>K5/L5</f>
        <v>0.18181818181818182</v>
      </c>
      <c r="N5" s="162">
        <v>29</v>
      </c>
      <c r="O5" s="162">
        <v>40</v>
      </c>
      <c r="P5" s="163">
        <f>N5/O5</f>
        <v>0.725</v>
      </c>
      <c r="Q5" s="165">
        <v>31</v>
      </c>
      <c r="R5" s="166">
        <v>56</v>
      </c>
      <c r="S5" s="165">
        <v>36</v>
      </c>
      <c r="T5" s="166">
        <v>16</v>
      </c>
      <c r="U5" s="165">
        <v>16</v>
      </c>
      <c r="V5" s="166">
        <v>26</v>
      </c>
      <c r="W5" s="167">
        <v>21</v>
      </c>
      <c r="X5" s="168">
        <f>W5+Y5</f>
        <v>24</v>
      </c>
      <c r="Y5" s="167">
        <v>3</v>
      </c>
      <c r="Z5" s="165">
        <v>0</v>
      </c>
      <c r="AA5" s="169">
        <v>15300</v>
      </c>
    </row>
    <row r="6" spans="1:27" ht="12.75">
      <c r="A6" s="159">
        <v>22</v>
      </c>
      <c r="B6" s="160" t="s">
        <v>29</v>
      </c>
      <c r="C6" s="170">
        <f>D6+D6+G6+G6+K6+K6+K6+N6</f>
        <v>152</v>
      </c>
      <c r="D6" s="171">
        <v>56</v>
      </c>
      <c r="E6" s="172">
        <v>95</v>
      </c>
      <c r="F6" s="173">
        <f>D6/E6</f>
        <v>0.5894736842105263</v>
      </c>
      <c r="G6" s="172">
        <v>7</v>
      </c>
      <c r="H6" s="172">
        <v>26</v>
      </c>
      <c r="I6" s="173">
        <f aca="true" t="shared" si="0" ref="I6:I15">G6/H6</f>
        <v>0.2692307692307692</v>
      </c>
      <c r="J6" s="174">
        <f aca="true" t="shared" si="1" ref="J6:J15">(D6+G6)/(E6+H6)</f>
        <v>0.5206611570247934</v>
      </c>
      <c r="K6" s="172">
        <v>0</v>
      </c>
      <c r="L6" s="172">
        <v>1</v>
      </c>
      <c r="M6" s="173">
        <f>K6/L6</f>
        <v>0</v>
      </c>
      <c r="N6" s="172">
        <v>26</v>
      </c>
      <c r="O6" s="172">
        <v>55</v>
      </c>
      <c r="P6" s="173">
        <f>N6/O6</f>
        <v>0.4727272727272727</v>
      </c>
      <c r="Q6" s="175">
        <v>46</v>
      </c>
      <c r="R6" s="176">
        <v>79</v>
      </c>
      <c r="S6" s="175">
        <v>11</v>
      </c>
      <c r="T6" s="176">
        <v>13</v>
      </c>
      <c r="U6" s="175">
        <v>15</v>
      </c>
      <c r="V6" s="176">
        <v>19</v>
      </c>
      <c r="W6" s="177">
        <v>32</v>
      </c>
      <c r="X6" s="178">
        <f aca="true" t="shared" si="2" ref="X6:X15">W6+Y6</f>
        <v>55</v>
      </c>
      <c r="Y6" s="177">
        <v>23</v>
      </c>
      <c r="Z6" s="175">
        <v>5</v>
      </c>
      <c r="AA6" s="179">
        <v>20555</v>
      </c>
    </row>
    <row r="7" spans="1:27" ht="12.75">
      <c r="A7" s="159">
        <v>22</v>
      </c>
      <c r="B7" s="160" t="s">
        <v>30</v>
      </c>
      <c r="C7" s="161">
        <f aca="true" t="shared" si="3" ref="C7:C15">D7+D7+G7+G7+K7+K7+K7+N7</f>
        <v>250</v>
      </c>
      <c r="D7" s="162">
        <v>39</v>
      </c>
      <c r="E7" s="162">
        <v>77</v>
      </c>
      <c r="F7" s="163">
        <f aca="true" t="shared" si="4" ref="F7:F15">D7/E7</f>
        <v>0.5064935064935064</v>
      </c>
      <c r="G7" s="162">
        <v>2</v>
      </c>
      <c r="H7" s="162">
        <v>12</v>
      </c>
      <c r="I7" s="163">
        <f t="shared" si="0"/>
        <v>0.16666666666666666</v>
      </c>
      <c r="J7" s="164">
        <f t="shared" si="1"/>
        <v>0.4606741573033708</v>
      </c>
      <c r="K7" s="162">
        <v>44</v>
      </c>
      <c r="L7" s="162">
        <v>159</v>
      </c>
      <c r="M7" s="163">
        <f aca="true" t="shared" si="5" ref="M7:M15">K7/L7</f>
        <v>0.27672955974842767</v>
      </c>
      <c r="N7" s="162">
        <v>36</v>
      </c>
      <c r="O7" s="162">
        <v>65</v>
      </c>
      <c r="P7" s="163">
        <f aca="true" t="shared" si="6" ref="P7:P15">N7/O7</f>
        <v>0.5538461538461539</v>
      </c>
      <c r="Q7" s="165">
        <v>50</v>
      </c>
      <c r="R7" s="166">
        <v>43</v>
      </c>
      <c r="S7" s="165">
        <v>27</v>
      </c>
      <c r="T7" s="166">
        <v>26</v>
      </c>
      <c r="U7" s="165">
        <v>22</v>
      </c>
      <c r="V7" s="166">
        <v>32</v>
      </c>
      <c r="W7" s="167">
        <v>36</v>
      </c>
      <c r="X7" s="168">
        <f t="shared" si="2"/>
        <v>51</v>
      </c>
      <c r="Y7" s="167">
        <v>15</v>
      </c>
      <c r="Z7" s="165">
        <v>1</v>
      </c>
      <c r="AA7" s="169">
        <v>32780</v>
      </c>
    </row>
    <row r="8" spans="1:27" ht="12.75">
      <c r="A8" s="159">
        <v>22</v>
      </c>
      <c r="B8" s="160" t="s">
        <v>31</v>
      </c>
      <c r="C8" s="170">
        <f t="shared" si="3"/>
        <v>182</v>
      </c>
      <c r="D8" s="171">
        <v>63</v>
      </c>
      <c r="E8" s="172">
        <v>120</v>
      </c>
      <c r="F8" s="173">
        <f t="shared" si="4"/>
        <v>0.525</v>
      </c>
      <c r="G8" s="172">
        <v>13</v>
      </c>
      <c r="H8" s="172">
        <v>45</v>
      </c>
      <c r="I8" s="173">
        <f t="shared" si="0"/>
        <v>0.28888888888888886</v>
      </c>
      <c r="J8" s="174">
        <f t="shared" si="1"/>
        <v>0.46060606060606063</v>
      </c>
      <c r="K8" s="172">
        <v>6</v>
      </c>
      <c r="L8" s="172">
        <v>32</v>
      </c>
      <c r="M8" s="173">
        <f t="shared" si="5"/>
        <v>0.1875</v>
      </c>
      <c r="N8" s="172">
        <v>12</v>
      </c>
      <c r="O8" s="172">
        <v>26</v>
      </c>
      <c r="P8" s="173">
        <f t="shared" si="6"/>
        <v>0.46153846153846156</v>
      </c>
      <c r="Q8" s="175">
        <v>22</v>
      </c>
      <c r="R8" s="176">
        <v>66</v>
      </c>
      <c r="S8" s="175">
        <v>47</v>
      </c>
      <c r="T8" s="176">
        <v>34</v>
      </c>
      <c r="U8" s="175">
        <v>44</v>
      </c>
      <c r="V8" s="176">
        <v>13</v>
      </c>
      <c r="W8" s="177">
        <v>20</v>
      </c>
      <c r="X8" s="178">
        <f t="shared" si="2"/>
        <v>48</v>
      </c>
      <c r="Y8" s="177">
        <v>28</v>
      </c>
      <c r="Z8" s="175">
        <v>2</v>
      </c>
      <c r="AA8" s="179">
        <v>37425</v>
      </c>
    </row>
    <row r="9" spans="1:27" ht="12.75">
      <c r="A9" s="159">
        <v>22</v>
      </c>
      <c r="B9" s="160" t="s">
        <v>32</v>
      </c>
      <c r="C9" s="161">
        <f t="shared" si="3"/>
        <v>149</v>
      </c>
      <c r="D9" s="162">
        <v>53</v>
      </c>
      <c r="E9" s="162">
        <v>104</v>
      </c>
      <c r="F9" s="163">
        <f t="shared" si="4"/>
        <v>0.5096153846153846</v>
      </c>
      <c r="G9" s="162">
        <v>2</v>
      </c>
      <c r="H9" s="162">
        <v>5</v>
      </c>
      <c r="I9" s="163">
        <f t="shared" si="0"/>
        <v>0.4</v>
      </c>
      <c r="J9" s="164">
        <f t="shared" si="1"/>
        <v>0.5045871559633027</v>
      </c>
      <c r="K9" s="162">
        <v>0</v>
      </c>
      <c r="L9" s="162">
        <v>0</v>
      </c>
      <c r="M9" s="163" t="e">
        <f t="shared" si="5"/>
        <v>#DIV/0!</v>
      </c>
      <c r="N9" s="162">
        <v>39</v>
      </c>
      <c r="O9" s="162">
        <v>74</v>
      </c>
      <c r="P9" s="163">
        <f t="shared" si="6"/>
        <v>0.527027027027027</v>
      </c>
      <c r="Q9" s="165">
        <v>64</v>
      </c>
      <c r="R9" s="166">
        <v>83</v>
      </c>
      <c r="S9" s="165">
        <v>3</v>
      </c>
      <c r="T9" s="166">
        <v>9</v>
      </c>
      <c r="U9" s="165">
        <v>17</v>
      </c>
      <c r="V9" s="166">
        <v>20</v>
      </c>
      <c r="W9" s="167">
        <v>85</v>
      </c>
      <c r="X9" s="168">
        <f t="shared" si="2"/>
        <v>130</v>
      </c>
      <c r="Y9" s="167">
        <v>45</v>
      </c>
      <c r="Z9" s="165">
        <v>35</v>
      </c>
      <c r="AA9" s="169">
        <v>25000</v>
      </c>
    </row>
    <row r="10" spans="1:27" ht="12.75">
      <c r="A10" s="159">
        <v>22</v>
      </c>
      <c r="B10" s="160" t="s">
        <v>33</v>
      </c>
      <c r="C10" s="170">
        <f t="shared" si="3"/>
        <v>339</v>
      </c>
      <c r="D10" s="171">
        <v>109</v>
      </c>
      <c r="E10" s="172">
        <v>205</v>
      </c>
      <c r="F10" s="173">
        <f t="shared" si="4"/>
        <v>0.5317073170731708</v>
      </c>
      <c r="G10" s="172">
        <v>3</v>
      </c>
      <c r="H10" s="172">
        <v>6</v>
      </c>
      <c r="I10" s="173">
        <f t="shared" si="0"/>
        <v>0.5</v>
      </c>
      <c r="J10" s="174">
        <f t="shared" si="1"/>
        <v>0.5308056872037915</v>
      </c>
      <c r="K10" s="172">
        <v>0</v>
      </c>
      <c r="L10" s="172">
        <v>0</v>
      </c>
      <c r="M10" s="180" t="e">
        <f t="shared" si="5"/>
        <v>#DIV/0!</v>
      </c>
      <c r="N10" s="172">
        <v>115</v>
      </c>
      <c r="O10" s="172">
        <v>176</v>
      </c>
      <c r="P10" s="173">
        <f t="shared" si="6"/>
        <v>0.6534090909090909</v>
      </c>
      <c r="Q10" s="175">
        <v>156</v>
      </c>
      <c r="R10" s="176">
        <v>100</v>
      </c>
      <c r="S10" s="175">
        <v>78</v>
      </c>
      <c r="T10" s="176">
        <v>47</v>
      </c>
      <c r="U10" s="175">
        <v>70</v>
      </c>
      <c r="V10" s="176">
        <v>41</v>
      </c>
      <c r="W10" s="177">
        <v>108</v>
      </c>
      <c r="X10" s="178">
        <f t="shared" si="2"/>
        <v>158</v>
      </c>
      <c r="Y10" s="177">
        <v>50</v>
      </c>
      <c r="Z10" s="175">
        <v>6</v>
      </c>
      <c r="AA10" s="179">
        <v>34640</v>
      </c>
    </row>
    <row r="11" spans="1:27" ht="12.75">
      <c r="A11" s="159">
        <v>6</v>
      </c>
      <c r="B11" s="160" t="s">
        <v>34</v>
      </c>
      <c r="C11" s="161">
        <f t="shared" si="3"/>
        <v>5</v>
      </c>
      <c r="D11" s="162">
        <v>1</v>
      </c>
      <c r="E11" s="162">
        <v>3</v>
      </c>
      <c r="F11" s="163">
        <f t="shared" si="4"/>
        <v>0.3333333333333333</v>
      </c>
      <c r="G11" s="162">
        <v>1</v>
      </c>
      <c r="H11" s="162">
        <v>4</v>
      </c>
      <c r="I11" s="163">
        <f t="shared" si="0"/>
        <v>0.25</v>
      </c>
      <c r="J11" s="164">
        <f t="shared" si="1"/>
        <v>0.2857142857142857</v>
      </c>
      <c r="K11" s="162">
        <v>0</v>
      </c>
      <c r="L11" s="162">
        <v>0</v>
      </c>
      <c r="M11" s="163" t="e">
        <f t="shared" si="5"/>
        <v>#DIV/0!</v>
      </c>
      <c r="N11" s="162">
        <v>1</v>
      </c>
      <c r="O11" s="162">
        <v>6</v>
      </c>
      <c r="P11" s="163">
        <f t="shared" si="6"/>
        <v>0.16666666666666666</v>
      </c>
      <c r="Q11" s="165">
        <v>3</v>
      </c>
      <c r="R11" s="166">
        <v>5</v>
      </c>
      <c r="S11" s="165">
        <v>0</v>
      </c>
      <c r="T11" s="166">
        <v>1</v>
      </c>
      <c r="U11" s="165">
        <v>2</v>
      </c>
      <c r="V11" s="166">
        <v>3</v>
      </c>
      <c r="W11" s="167">
        <v>0</v>
      </c>
      <c r="X11" s="168">
        <f t="shared" si="2"/>
        <v>1</v>
      </c>
      <c r="Y11" s="167">
        <v>1</v>
      </c>
      <c r="Z11" s="165">
        <v>0</v>
      </c>
      <c r="AA11" s="169">
        <v>1510</v>
      </c>
    </row>
    <row r="12" spans="1:27" ht="12.75">
      <c r="A12" s="159">
        <v>5</v>
      </c>
      <c r="B12" s="160" t="s">
        <v>35</v>
      </c>
      <c r="C12" s="181">
        <f t="shared" si="3"/>
        <v>15</v>
      </c>
      <c r="D12" s="182">
        <v>6</v>
      </c>
      <c r="E12" s="183">
        <v>12</v>
      </c>
      <c r="F12" s="184">
        <f t="shared" si="4"/>
        <v>0.5</v>
      </c>
      <c r="G12" s="183">
        <v>0</v>
      </c>
      <c r="H12" s="183">
        <v>0</v>
      </c>
      <c r="I12" s="184" t="e">
        <f t="shared" si="0"/>
        <v>#DIV/0!</v>
      </c>
      <c r="J12" s="185">
        <f t="shared" si="1"/>
        <v>0.5</v>
      </c>
      <c r="K12" s="183">
        <v>0</v>
      </c>
      <c r="L12" s="183">
        <v>0</v>
      </c>
      <c r="M12" s="184" t="e">
        <f t="shared" si="5"/>
        <v>#DIV/0!</v>
      </c>
      <c r="N12" s="183">
        <v>3</v>
      </c>
      <c r="O12" s="183">
        <v>6</v>
      </c>
      <c r="P12" s="184">
        <f t="shared" si="6"/>
        <v>0.5</v>
      </c>
      <c r="Q12" s="186">
        <v>3</v>
      </c>
      <c r="R12" s="187">
        <v>2</v>
      </c>
      <c r="S12" s="186">
        <v>1</v>
      </c>
      <c r="T12" s="187">
        <v>2</v>
      </c>
      <c r="U12" s="186">
        <v>1</v>
      </c>
      <c r="V12" s="187">
        <v>0</v>
      </c>
      <c r="W12" s="188">
        <v>4</v>
      </c>
      <c r="X12" s="189">
        <f t="shared" si="2"/>
        <v>12</v>
      </c>
      <c r="Y12" s="188">
        <v>8</v>
      </c>
      <c r="Z12" s="186">
        <v>1</v>
      </c>
      <c r="AA12" s="190">
        <v>1355</v>
      </c>
    </row>
    <row r="13" spans="1:27" ht="12.75">
      <c r="A13" s="159">
        <v>22</v>
      </c>
      <c r="B13" s="160" t="s">
        <v>36</v>
      </c>
      <c r="C13" s="191">
        <f t="shared" si="3"/>
        <v>129</v>
      </c>
      <c r="D13" s="171">
        <v>51</v>
      </c>
      <c r="E13" s="172">
        <v>104</v>
      </c>
      <c r="F13" s="192">
        <f t="shared" si="4"/>
        <v>0.49038461538461536</v>
      </c>
      <c r="G13" s="172">
        <v>6</v>
      </c>
      <c r="H13" s="172">
        <v>27</v>
      </c>
      <c r="I13" s="192">
        <f t="shared" si="0"/>
        <v>0.2222222222222222</v>
      </c>
      <c r="J13" s="193">
        <f t="shared" si="1"/>
        <v>0.4351145038167939</v>
      </c>
      <c r="K13" s="172">
        <v>0</v>
      </c>
      <c r="L13" s="172">
        <v>1</v>
      </c>
      <c r="M13" s="192">
        <f t="shared" si="5"/>
        <v>0</v>
      </c>
      <c r="N13" s="172">
        <v>15</v>
      </c>
      <c r="O13" s="172">
        <v>42</v>
      </c>
      <c r="P13" s="192">
        <f t="shared" si="6"/>
        <v>0.35714285714285715</v>
      </c>
      <c r="Q13" s="175">
        <v>31</v>
      </c>
      <c r="R13" s="176">
        <v>74</v>
      </c>
      <c r="S13" s="175">
        <v>9</v>
      </c>
      <c r="T13" s="176">
        <v>6</v>
      </c>
      <c r="U13" s="175">
        <v>19</v>
      </c>
      <c r="V13" s="176">
        <v>22</v>
      </c>
      <c r="W13" s="177">
        <v>57</v>
      </c>
      <c r="X13" s="194">
        <f t="shared" si="2"/>
        <v>93</v>
      </c>
      <c r="Y13" s="177">
        <v>36</v>
      </c>
      <c r="Z13" s="175">
        <v>14</v>
      </c>
      <c r="AA13" s="171">
        <v>22835</v>
      </c>
    </row>
    <row r="14" spans="1:27" ht="12.75">
      <c r="A14" s="159">
        <v>22</v>
      </c>
      <c r="B14" s="160" t="s">
        <v>37</v>
      </c>
      <c r="C14" s="195">
        <f t="shared" si="3"/>
        <v>419</v>
      </c>
      <c r="D14" s="172">
        <v>50</v>
      </c>
      <c r="E14" s="172">
        <v>100</v>
      </c>
      <c r="F14" s="196">
        <f t="shared" si="4"/>
        <v>0.5</v>
      </c>
      <c r="G14" s="172">
        <v>34</v>
      </c>
      <c r="H14" s="172">
        <v>97</v>
      </c>
      <c r="I14" s="196">
        <f t="shared" si="0"/>
        <v>0.35051546391752575</v>
      </c>
      <c r="J14" s="197">
        <f t="shared" si="1"/>
        <v>0.4263959390862944</v>
      </c>
      <c r="K14" s="172">
        <v>34</v>
      </c>
      <c r="L14" s="172">
        <v>99</v>
      </c>
      <c r="M14" s="196">
        <f t="shared" si="5"/>
        <v>0.3434343434343434</v>
      </c>
      <c r="N14" s="172">
        <v>149</v>
      </c>
      <c r="O14" s="172">
        <v>205</v>
      </c>
      <c r="P14" s="196">
        <f t="shared" si="6"/>
        <v>0.7268292682926829</v>
      </c>
      <c r="Q14" s="175">
        <v>164</v>
      </c>
      <c r="R14" s="176">
        <v>80</v>
      </c>
      <c r="S14" s="175">
        <v>60</v>
      </c>
      <c r="T14" s="176">
        <v>22</v>
      </c>
      <c r="U14" s="175">
        <v>28</v>
      </c>
      <c r="V14" s="176">
        <v>33</v>
      </c>
      <c r="W14" s="177">
        <v>95</v>
      </c>
      <c r="X14" s="198">
        <f t="shared" si="2"/>
        <v>121</v>
      </c>
      <c r="Y14" s="177">
        <v>26</v>
      </c>
      <c r="Z14" s="175">
        <v>6</v>
      </c>
      <c r="AA14" s="199">
        <v>41260</v>
      </c>
    </row>
    <row r="15" spans="1:27" ht="12.75">
      <c r="A15" s="159">
        <v>22</v>
      </c>
      <c r="B15" s="160" t="s">
        <v>38</v>
      </c>
      <c r="C15" s="161">
        <f t="shared" si="3"/>
        <v>19</v>
      </c>
      <c r="D15" s="162">
        <v>1</v>
      </c>
      <c r="E15" s="162">
        <v>2</v>
      </c>
      <c r="F15" s="163">
        <f t="shared" si="4"/>
        <v>0.5</v>
      </c>
      <c r="G15" s="162">
        <v>2</v>
      </c>
      <c r="H15" s="162">
        <v>4</v>
      </c>
      <c r="I15" s="163">
        <f t="shared" si="0"/>
        <v>0.5</v>
      </c>
      <c r="J15" s="164">
        <f t="shared" si="1"/>
        <v>0.5</v>
      </c>
      <c r="K15" s="162">
        <v>1</v>
      </c>
      <c r="L15" s="162">
        <v>13</v>
      </c>
      <c r="M15" s="163">
        <f t="shared" si="5"/>
        <v>0.07692307692307693</v>
      </c>
      <c r="N15" s="162">
        <v>10</v>
      </c>
      <c r="O15" s="162">
        <v>18</v>
      </c>
      <c r="P15" s="163">
        <f t="shared" si="6"/>
        <v>0.5555555555555556</v>
      </c>
      <c r="Q15" s="165">
        <v>14</v>
      </c>
      <c r="R15" s="166">
        <v>58</v>
      </c>
      <c r="S15" s="165">
        <v>60</v>
      </c>
      <c r="T15" s="166">
        <v>38</v>
      </c>
      <c r="U15" s="165">
        <v>12</v>
      </c>
      <c r="V15" s="166">
        <v>12</v>
      </c>
      <c r="W15" s="167">
        <v>38</v>
      </c>
      <c r="X15" s="168">
        <f t="shared" si="2"/>
        <v>40</v>
      </c>
      <c r="Y15" s="167">
        <v>2</v>
      </c>
      <c r="Z15" s="165">
        <v>2</v>
      </c>
      <c r="AA15" s="162">
        <v>31340</v>
      </c>
    </row>
    <row r="16" spans="1:29" s="1" customFormat="1" ht="12.75">
      <c r="A16" s="200">
        <v>22</v>
      </c>
      <c r="B16" s="201" t="s">
        <v>39</v>
      </c>
      <c r="C16" s="202">
        <f>SUM(C5:C15)</f>
        <v>1742</v>
      </c>
      <c r="D16" s="202">
        <f>SUM(D5:D15)</f>
        <v>443</v>
      </c>
      <c r="E16" s="202">
        <f>SUM(E5:E15)</f>
        <v>863</v>
      </c>
      <c r="F16" s="203">
        <f>D16/E16</f>
        <v>0.5133256083429896</v>
      </c>
      <c r="G16" s="202">
        <f>SUM(G5:G15)</f>
        <v>77</v>
      </c>
      <c r="H16" s="202">
        <f>SUM(H5:H15)</f>
        <v>246</v>
      </c>
      <c r="I16" s="203">
        <f>G16/H16</f>
        <v>0.3130081300813008</v>
      </c>
      <c r="J16" s="203">
        <f>(D16+G16)/(E16+H16)</f>
        <v>0.4688908926961226</v>
      </c>
      <c r="K16" s="202">
        <f aca="true" t="shared" si="7" ref="K16:T16">SUM(K5:K15)</f>
        <v>89</v>
      </c>
      <c r="L16" s="202">
        <f t="shared" si="7"/>
        <v>327</v>
      </c>
      <c r="M16" s="203">
        <f>K16/L16</f>
        <v>0.27217125382262997</v>
      </c>
      <c r="N16" s="202">
        <f t="shared" si="7"/>
        <v>435</v>
      </c>
      <c r="O16" s="202">
        <f t="shared" si="7"/>
        <v>713</v>
      </c>
      <c r="P16" s="203">
        <f>N16/O16</f>
        <v>0.6100981767180925</v>
      </c>
      <c r="Q16" s="202">
        <f t="shared" si="7"/>
        <v>584</v>
      </c>
      <c r="R16" s="202">
        <f t="shared" si="7"/>
        <v>646</v>
      </c>
      <c r="S16" s="202">
        <f t="shared" si="7"/>
        <v>332</v>
      </c>
      <c r="T16" s="202">
        <f t="shared" si="7"/>
        <v>214</v>
      </c>
      <c r="U16" s="202">
        <f aca="true" t="shared" si="8" ref="U16:AA16">SUM(U5:U15)</f>
        <v>246</v>
      </c>
      <c r="V16" s="202">
        <f t="shared" si="8"/>
        <v>221</v>
      </c>
      <c r="W16" s="202">
        <f t="shared" si="8"/>
        <v>496</v>
      </c>
      <c r="X16" s="202">
        <f t="shared" si="8"/>
        <v>733</v>
      </c>
      <c r="Y16" s="202">
        <f t="shared" si="8"/>
        <v>237</v>
      </c>
      <c r="Z16" s="202">
        <f>SUM(Z5:Z15)</f>
        <v>72</v>
      </c>
      <c r="AA16" s="202">
        <f t="shared" si="8"/>
        <v>264000</v>
      </c>
      <c r="AB16"/>
      <c r="AC16"/>
    </row>
    <row r="17" spans="1:27" ht="15" customHeight="1">
      <c r="A17" s="48"/>
      <c r="B17" s="48"/>
      <c r="C17" s="48"/>
      <c r="D17" s="48"/>
      <c r="E17" s="48"/>
      <c r="F17" s="51"/>
      <c r="G17" s="48"/>
      <c r="H17" s="48"/>
      <c r="I17" s="52"/>
      <c r="J17" s="53"/>
      <c r="K17" s="48"/>
      <c r="L17" s="48"/>
      <c r="M17" s="52"/>
      <c r="N17" s="48"/>
      <c r="O17" s="48"/>
      <c r="P17" s="52"/>
      <c r="Q17" s="48"/>
      <c r="R17" s="48"/>
      <c r="S17" s="48"/>
      <c r="T17" s="48"/>
      <c r="U17" s="48"/>
      <c r="V17" s="48"/>
      <c r="W17" s="48"/>
      <c r="X17" s="54"/>
      <c r="Y17" s="48"/>
      <c r="Z17" s="48"/>
      <c r="AA17" s="48"/>
    </row>
    <row r="18" spans="1:29" s="10" customFormat="1" ht="15" customHeight="1">
      <c r="A18" s="43"/>
      <c r="B18" s="43"/>
      <c r="C18" s="43"/>
      <c r="D18" s="43" t="s">
        <v>40</v>
      </c>
      <c r="E18" s="43"/>
      <c r="F18" s="44"/>
      <c r="G18" s="43"/>
      <c r="H18" s="43"/>
      <c r="I18" s="45"/>
      <c r="J18" s="156"/>
      <c r="K18" s="43"/>
      <c r="L18" s="43"/>
      <c r="M18" s="45"/>
      <c r="N18" s="43"/>
      <c r="O18" s="43"/>
      <c r="P18" s="45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/>
      <c r="AC18"/>
    </row>
    <row r="19" spans="1:27" ht="15" customHeight="1">
      <c r="A19" s="48"/>
      <c r="B19" s="48"/>
      <c r="C19" s="48"/>
      <c r="D19" s="48"/>
      <c r="E19" s="48"/>
      <c r="F19" s="51"/>
      <c r="G19" s="48"/>
      <c r="H19" s="48"/>
      <c r="I19" s="52"/>
      <c r="J19" s="53"/>
      <c r="K19" s="48"/>
      <c r="L19" s="48"/>
      <c r="M19" s="52"/>
      <c r="N19" s="48"/>
      <c r="O19" s="48"/>
      <c r="P19" s="52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</row>
    <row r="20" spans="1:29" s="7" customFormat="1" ht="15" customHeight="1">
      <c r="A20" s="88" t="s">
        <v>41</v>
      </c>
      <c r="B20" s="89" t="s">
        <v>2</v>
      </c>
      <c r="C20" s="69" t="s">
        <v>3</v>
      </c>
      <c r="D20" s="88" t="s">
        <v>42</v>
      </c>
      <c r="E20" s="69" t="s">
        <v>43</v>
      </c>
      <c r="F20" s="91" t="s">
        <v>44</v>
      </c>
      <c r="G20" s="69" t="s">
        <v>45</v>
      </c>
      <c r="H20" s="93" t="s">
        <v>46</v>
      </c>
      <c r="I20" s="69" t="s">
        <v>47</v>
      </c>
      <c r="J20" s="96" t="s">
        <v>18</v>
      </c>
      <c r="K20" s="69" t="s">
        <v>18</v>
      </c>
      <c r="L20" s="88" t="s">
        <v>48</v>
      </c>
      <c r="M20" s="69" t="s">
        <v>49</v>
      </c>
      <c r="N20" s="69" t="s">
        <v>50</v>
      </c>
      <c r="O20" s="69" t="s">
        <v>51</v>
      </c>
      <c r="P20" s="69" t="s">
        <v>52</v>
      </c>
      <c r="Q20" s="69" t="s">
        <v>53</v>
      </c>
      <c r="R20" s="69" t="s">
        <v>53</v>
      </c>
      <c r="S20" s="98" t="s">
        <v>54</v>
      </c>
      <c r="T20" s="49"/>
      <c r="U20" s="69" t="s">
        <v>55</v>
      </c>
      <c r="V20" s="69" t="s">
        <v>56</v>
      </c>
      <c r="W20" s="100" t="s">
        <v>3</v>
      </c>
      <c r="X20" s="88" t="s">
        <v>48</v>
      </c>
      <c r="Y20" s="129" t="s">
        <v>57</v>
      </c>
      <c r="Z20" s="49"/>
      <c r="AA20" s="100" t="s">
        <v>58</v>
      </c>
      <c r="AB20"/>
      <c r="AC20"/>
    </row>
    <row r="21" spans="1:29" s="7" customFormat="1" ht="15" customHeight="1">
      <c r="A21" s="66"/>
      <c r="B21" s="67"/>
      <c r="C21" s="67"/>
      <c r="D21" s="90" t="s">
        <v>59</v>
      </c>
      <c r="E21" s="70" t="s">
        <v>60</v>
      </c>
      <c r="F21" s="92" t="s">
        <v>61</v>
      </c>
      <c r="G21" s="70" t="s">
        <v>62</v>
      </c>
      <c r="H21" s="94" t="s">
        <v>45</v>
      </c>
      <c r="I21" s="70" t="s">
        <v>63</v>
      </c>
      <c r="J21" s="95" t="s">
        <v>64</v>
      </c>
      <c r="K21" s="67"/>
      <c r="L21" s="90" t="s">
        <v>65</v>
      </c>
      <c r="M21" s="70" t="s">
        <v>48</v>
      </c>
      <c r="N21" s="70" t="s">
        <v>66</v>
      </c>
      <c r="O21" s="70" t="s">
        <v>67</v>
      </c>
      <c r="P21" s="70" t="s">
        <v>68</v>
      </c>
      <c r="Q21" s="70" t="s">
        <v>69</v>
      </c>
      <c r="R21" s="70" t="s">
        <v>70</v>
      </c>
      <c r="S21" s="97" t="s">
        <v>71</v>
      </c>
      <c r="T21" s="99" t="s">
        <v>72</v>
      </c>
      <c r="U21" s="70" t="s">
        <v>73</v>
      </c>
      <c r="V21" s="70" t="s">
        <v>74</v>
      </c>
      <c r="W21" s="99" t="s">
        <v>75</v>
      </c>
      <c r="X21" s="90" t="s">
        <v>75</v>
      </c>
      <c r="Y21" s="126"/>
      <c r="Z21" s="127"/>
      <c r="AA21" s="70" t="s">
        <v>76</v>
      </c>
      <c r="AB21"/>
      <c r="AC21"/>
    </row>
    <row r="22" spans="1:27" ht="15" customHeight="1">
      <c r="A22" s="136">
        <f aca="true" t="shared" si="9" ref="A22:A33">A5</f>
        <v>16</v>
      </c>
      <c r="B22" s="134" t="s">
        <v>28</v>
      </c>
      <c r="C22" s="55">
        <f aca="true" t="shared" si="10" ref="C22:C33">C5/A5</f>
        <v>5.1875</v>
      </c>
      <c r="D22" s="6">
        <f aca="true" t="shared" si="11" ref="D22:D33">E5/A22</f>
        <v>2.5625</v>
      </c>
      <c r="E22" s="57">
        <f aca="true" t="shared" si="12" ref="E22:E33">H5/A22</f>
        <v>1.25</v>
      </c>
      <c r="F22" s="58">
        <f aca="true" t="shared" si="13" ref="F22:F33">(E5+H5)/A22</f>
        <v>3.8125</v>
      </c>
      <c r="G22" s="57">
        <f aca="true" t="shared" si="14" ref="G22:G33">L5/A22</f>
        <v>1.375</v>
      </c>
      <c r="H22" s="79">
        <f aca="true" t="shared" si="15" ref="H22:H33">(E5+H5+L5)/A22</f>
        <v>5.1875</v>
      </c>
      <c r="I22" s="56">
        <f aca="true" t="shared" si="16" ref="I22:I33">O5/A22</f>
        <v>2.5</v>
      </c>
      <c r="J22" s="8">
        <f aca="true" t="shared" si="17" ref="J22:J33">Q5/A22</f>
        <v>1.9375</v>
      </c>
      <c r="K22" s="71">
        <f aca="true" t="shared" si="18" ref="K22:K33">R5/A22</f>
        <v>3.5</v>
      </c>
      <c r="L22" s="85">
        <f aca="true" t="shared" si="19" ref="L22:L33">S5/A22</f>
        <v>2.25</v>
      </c>
      <c r="M22" s="71">
        <f aca="true" t="shared" si="20" ref="M22:M33">T5/A22</f>
        <v>1</v>
      </c>
      <c r="N22" s="85">
        <f aca="true" t="shared" si="21" ref="N22:N33">U5/A22</f>
        <v>1</v>
      </c>
      <c r="O22" s="71">
        <f aca="true" t="shared" si="22" ref="O22:O33">V5/A22</f>
        <v>1.625</v>
      </c>
      <c r="P22" s="9">
        <f aca="true" t="shared" si="23" ref="P22:P33">X5/A22</f>
        <v>1.5</v>
      </c>
      <c r="Q22" s="57">
        <f aca="true" t="shared" si="24" ref="Q22:Q33">W5/A22</f>
        <v>1.3125</v>
      </c>
      <c r="R22" s="6">
        <f aca="true" t="shared" si="25" ref="R22:R33">Y5/A22</f>
        <v>0.1875</v>
      </c>
      <c r="S22" s="73">
        <f aca="true" t="shared" si="26" ref="S22:S32">INT((AA5/A5)/60)</f>
        <v>15</v>
      </c>
      <c r="T22" s="77">
        <f aca="true" t="shared" si="27" ref="T22:T32">MOD((AA5/A5),60)</f>
        <v>56.25</v>
      </c>
      <c r="U22" s="47">
        <f aca="true" t="shared" si="28" ref="U22:U33">((D5+G5+K5+N5)*2)+S5+K5+U5+X5+Z5-T5-V5-E5-H5-L5-O5</f>
        <v>23</v>
      </c>
      <c r="V22" s="75">
        <f aca="true" t="shared" si="29" ref="V22:V33">((S5+U5-T5-V5)/AA5)*2400</f>
        <v>1.5686274509803921</v>
      </c>
      <c r="W22" s="82">
        <f aca="true" t="shared" si="30" ref="W22:W33">(C5/AA5)*60</f>
        <v>0.3254901960784314</v>
      </c>
      <c r="X22" s="87">
        <f aca="true" t="shared" si="31" ref="X22:X33">(S5/AA5)*60</f>
        <v>0.1411764705882353</v>
      </c>
      <c r="Y22" s="130"/>
      <c r="Z22" s="132">
        <f aca="true" t="shared" si="32" ref="Z22:Z33">Z5/A5</f>
        <v>0</v>
      </c>
      <c r="AA22" s="101">
        <f aca="true" t="shared" si="33" ref="AA22:AA29">(D5*2+G5*2+K5*3)/(E5*2+H5*2+L5*2)</f>
        <v>0.3253012048192771</v>
      </c>
    </row>
    <row r="23" spans="1:27" ht="15" customHeight="1">
      <c r="A23" s="135">
        <f t="shared" si="9"/>
        <v>22</v>
      </c>
      <c r="B23" s="134" t="s">
        <v>29</v>
      </c>
      <c r="C23" s="65">
        <f t="shared" si="10"/>
        <v>6.909090909090909</v>
      </c>
      <c r="D23" s="59">
        <f t="shared" si="11"/>
        <v>4.318181818181818</v>
      </c>
      <c r="E23" s="60">
        <f t="shared" si="12"/>
        <v>1.1818181818181819</v>
      </c>
      <c r="F23" s="61">
        <f t="shared" si="13"/>
        <v>5.5</v>
      </c>
      <c r="G23" s="60">
        <f t="shared" si="14"/>
        <v>0.045454545454545456</v>
      </c>
      <c r="H23" s="64">
        <f t="shared" si="15"/>
        <v>5.545454545454546</v>
      </c>
      <c r="I23" s="68">
        <f t="shared" si="16"/>
        <v>2.5</v>
      </c>
      <c r="J23" s="62">
        <f t="shared" si="17"/>
        <v>2.090909090909091</v>
      </c>
      <c r="K23" s="72">
        <f t="shared" si="18"/>
        <v>3.590909090909091</v>
      </c>
      <c r="L23" s="84">
        <f t="shared" si="19"/>
        <v>0.5</v>
      </c>
      <c r="M23" s="72">
        <f t="shared" si="20"/>
        <v>0.5909090909090909</v>
      </c>
      <c r="N23" s="84">
        <f t="shared" si="21"/>
        <v>0.6818181818181818</v>
      </c>
      <c r="O23" s="72">
        <f t="shared" si="22"/>
        <v>0.8636363636363636</v>
      </c>
      <c r="P23" s="63">
        <f t="shared" si="23"/>
        <v>2.5</v>
      </c>
      <c r="Q23" s="86">
        <f t="shared" si="24"/>
        <v>1.4545454545454546</v>
      </c>
      <c r="R23" s="59">
        <f t="shared" si="25"/>
        <v>1.0454545454545454</v>
      </c>
      <c r="S23" s="74">
        <f t="shared" si="26"/>
        <v>15</v>
      </c>
      <c r="T23" s="78">
        <f t="shared" si="27"/>
        <v>34.31818181818187</v>
      </c>
      <c r="U23" s="133">
        <f t="shared" si="28"/>
        <v>55</v>
      </c>
      <c r="V23" s="76">
        <f t="shared" si="29"/>
        <v>-0.7005594745803941</v>
      </c>
      <c r="W23" s="83">
        <f t="shared" si="30"/>
        <v>0.44368766723424957</v>
      </c>
      <c r="X23" s="80">
        <f t="shared" si="31"/>
        <v>0.032108975918268064</v>
      </c>
      <c r="Y23" s="130"/>
      <c r="Z23" s="132">
        <f t="shared" si="32"/>
        <v>0.22727272727272727</v>
      </c>
      <c r="AA23" s="102">
        <f t="shared" si="33"/>
        <v>0.5163934426229508</v>
      </c>
    </row>
    <row r="24" spans="1:27" ht="15" customHeight="1">
      <c r="A24" s="135">
        <f t="shared" si="9"/>
        <v>22</v>
      </c>
      <c r="B24" s="134" t="s">
        <v>30</v>
      </c>
      <c r="C24" s="65">
        <f t="shared" si="10"/>
        <v>11.363636363636363</v>
      </c>
      <c r="D24" s="59">
        <f t="shared" si="11"/>
        <v>3.5</v>
      </c>
      <c r="E24" s="60">
        <f t="shared" si="12"/>
        <v>0.5454545454545454</v>
      </c>
      <c r="F24" s="61">
        <f t="shared" si="13"/>
        <v>4.045454545454546</v>
      </c>
      <c r="G24" s="60">
        <f t="shared" si="14"/>
        <v>7.2272727272727275</v>
      </c>
      <c r="H24" s="64">
        <f t="shared" si="15"/>
        <v>11.272727272727273</v>
      </c>
      <c r="I24" s="68">
        <f t="shared" si="16"/>
        <v>2.9545454545454546</v>
      </c>
      <c r="J24" s="124">
        <f t="shared" si="17"/>
        <v>2.272727272727273</v>
      </c>
      <c r="K24" s="72">
        <f t="shared" si="18"/>
        <v>1.9545454545454546</v>
      </c>
      <c r="L24" s="84">
        <f t="shared" si="19"/>
        <v>1.2272727272727273</v>
      </c>
      <c r="M24" s="72">
        <f t="shared" si="20"/>
        <v>1.1818181818181819</v>
      </c>
      <c r="N24" s="84">
        <f t="shared" si="21"/>
        <v>1</v>
      </c>
      <c r="O24" s="72">
        <f t="shared" si="22"/>
        <v>1.4545454545454546</v>
      </c>
      <c r="P24" s="63">
        <f t="shared" si="23"/>
        <v>2.3181818181818183</v>
      </c>
      <c r="Q24" s="86">
        <f t="shared" si="24"/>
        <v>1.6363636363636365</v>
      </c>
      <c r="R24" s="59">
        <f t="shared" si="25"/>
        <v>0.6818181818181818</v>
      </c>
      <c r="S24" s="74">
        <f t="shared" si="26"/>
        <v>24</v>
      </c>
      <c r="T24" s="78">
        <f t="shared" si="27"/>
        <v>50</v>
      </c>
      <c r="U24" s="133">
        <f t="shared" si="28"/>
        <v>16</v>
      </c>
      <c r="V24" s="76">
        <f t="shared" si="29"/>
        <v>-0.6589383770591825</v>
      </c>
      <c r="W24" s="83">
        <f t="shared" si="30"/>
        <v>0.4575960951799878</v>
      </c>
      <c r="X24" s="80">
        <f t="shared" si="31"/>
        <v>0.04942037827943868</v>
      </c>
      <c r="Y24" s="130"/>
      <c r="Z24" s="132">
        <f t="shared" si="32"/>
        <v>0.045454545454545456</v>
      </c>
      <c r="AA24" s="102">
        <f t="shared" si="33"/>
        <v>0.4314516129032258</v>
      </c>
    </row>
    <row r="25" spans="1:27" ht="15" customHeight="1">
      <c r="A25" s="135">
        <f t="shared" si="9"/>
        <v>22</v>
      </c>
      <c r="B25" s="134" t="s">
        <v>31</v>
      </c>
      <c r="C25" s="65">
        <f t="shared" si="10"/>
        <v>8.272727272727273</v>
      </c>
      <c r="D25" s="59">
        <f t="shared" si="11"/>
        <v>5.454545454545454</v>
      </c>
      <c r="E25" s="60">
        <f t="shared" si="12"/>
        <v>2.0454545454545454</v>
      </c>
      <c r="F25" s="61">
        <f t="shared" si="13"/>
        <v>7.5</v>
      </c>
      <c r="G25" s="60">
        <f t="shared" si="14"/>
        <v>1.4545454545454546</v>
      </c>
      <c r="H25" s="64">
        <f t="shared" si="15"/>
        <v>8.954545454545455</v>
      </c>
      <c r="I25" s="68">
        <f t="shared" si="16"/>
        <v>1.1818181818181819</v>
      </c>
      <c r="J25" s="62">
        <f t="shared" si="17"/>
        <v>1</v>
      </c>
      <c r="K25" s="72">
        <f t="shared" si="18"/>
        <v>3</v>
      </c>
      <c r="L25" s="84">
        <f t="shared" si="19"/>
        <v>2.1363636363636362</v>
      </c>
      <c r="M25" s="72">
        <f t="shared" si="20"/>
        <v>1.5454545454545454</v>
      </c>
      <c r="N25" s="84">
        <f t="shared" si="21"/>
        <v>2</v>
      </c>
      <c r="O25" s="72">
        <f t="shared" si="22"/>
        <v>0.5909090909090909</v>
      </c>
      <c r="P25" s="63">
        <f t="shared" si="23"/>
        <v>2.1818181818181817</v>
      </c>
      <c r="Q25" s="86">
        <f t="shared" si="24"/>
        <v>0.9090909090909091</v>
      </c>
      <c r="R25" s="59">
        <f t="shared" si="25"/>
        <v>1.2727272727272727</v>
      </c>
      <c r="S25" s="74">
        <f t="shared" si="26"/>
        <v>28</v>
      </c>
      <c r="T25" s="78">
        <f t="shared" si="27"/>
        <v>21.13636363636374</v>
      </c>
      <c r="U25" s="133">
        <f t="shared" si="28"/>
        <v>65</v>
      </c>
      <c r="V25" s="76">
        <f t="shared" si="29"/>
        <v>2.821643286573146</v>
      </c>
      <c r="W25" s="83">
        <f t="shared" si="30"/>
        <v>0.29178356713426856</v>
      </c>
      <c r="X25" s="80">
        <f t="shared" si="31"/>
        <v>0.0753507014028056</v>
      </c>
      <c r="Y25" s="130"/>
      <c r="Z25" s="132">
        <f t="shared" si="32"/>
        <v>0.09090909090909091</v>
      </c>
      <c r="AA25" s="102">
        <f t="shared" si="33"/>
        <v>0.43147208121827413</v>
      </c>
    </row>
    <row r="26" spans="1:27" ht="15" customHeight="1">
      <c r="A26" s="135">
        <f t="shared" si="9"/>
        <v>22</v>
      </c>
      <c r="B26" s="134" t="s">
        <v>32</v>
      </c>
      <c r="C26" s="65">
        <f t="shared" si="10"/>
        <v>6.7727272727272725</v>
      </c>
      <c r="D26" s="59">
        <f t="shared" si="11"/>
        <v>4.7272727272727275</v>
      </c>
      <c r="E26" s="60">
        <f t="shared" si="12"/>
        <v>0.22727272727272727</v>
      </c>
      <c r="F26" s="61">
        <f t="shared" si="13"/>
        <v>4.954545454545454</v>
      </c>
      <c r="G26" s="60">
        <f t="shared" si="14"/>
        <v>0</v>
      </c>
      <c r="H26" s="64">
        <f t="shared" si="15"/>
        <v>4.954545454545454</v>
      </c>
      <c r="I26" s="68">
        <f t="shared" si="16"/>
        <v>3.3636363636363638</v>
      </c>
      <c r="J26" s="62">
        <f t="shared" si="17"/>
        <v>2.909090909090909</v>
      </c>
      <c r="K26" s="72">
        <f t="shared" si="18"/>
        <v>3.772727272727273</v>
      </c>
      <c r="L26" s="84">
        <f t="shared" si="19"/>
        <v>0.13636363636363635</v>
      </c>
      <c r="M26" s="72">
        <f t="shared" si="20"/>
        <v>0.4090909090909091</v>
      </c>
      <c r="N26" s="84">
        <f t="shared" si="21"/>
        <v>0.7727272727272727</v>
      </c>
      <c r="O26" s="72">
        <f t="shared" si="22"/>
        <v>0.9090909090909091</v>
      </c>
      <c r="P26" s="63">
        <f t="shared" si="23"/>
        <v>5.909090909090909</v>
      </c>
      <c r="Q26" s="86">
        <f t="shared" si="24"/>
        <v>3.8636363636363638</v>
      </c>
      <c r="R26" s="59">
        <f t="shared" si="25"/>
        <v>2.0454545454545454</v>
      </c>
      <c r="S26" s="74">
        <f t="shared" si="26"/>
        <v>18</v>
      </c>
      <c r="T26" s="78">
        <f t="shared" si="27"/>
        <v>56.36363636363626</v>
      </c>
      <c r="U26" s="133">
        <f t="shared" si="28"/>
        <v>161</v>
      </c>
      <c r="V26" s="76">
        <f t="shared" si="29"/>
        <v>-0.8640000000000001</v>
      </c>
      <c r="W26" s="83">
        <f t="shared" si="30"/>
        <v>0.35760000000000003</v>
      </c>
      <c r="X26" s="81">
        <f t="shared" si="31"/>
        <v>0.0072</v>
      </c>
      <c r="Y26" s="130"/>
      <c r="Z26" s="132">
        <f t="shared" si="32"/>
        <v>1.5909090909090908</v>
      </c>
      <c r="AA26" s="102">
        <f t="shared" si="33"/>
        <v>0.5045871559633027</v>
      </c>
    </row>
    <row r="27" spans="1:27" ht="15" customHeight="1">
      <c r="A27" s="135">
        <f t="shared" si="9"/>
        <v>22</v>
      </c>
      <c r="B27" s="134" t="s">
        <v>33</v>
      </c>
      <c r="C27" s="65">
        <f t="shared" si="10"/>
        <v>15.409090909090908</v>
      </c>
      <c r="D27" s="59">
        <f t="shared" si="11"/>
        <v>9.318181818181818</v>
      </c>
      <c r="E27" s="60">
        <f t="shared" si="12"/>
        <v>0.2727272727272727</v>
      </c>
      <c r="F27" s="61">
        <f t="shared" si="13"/>
        <v>9.590909090909092</v>
      </c>
      <c r="G27" s="60">
        <f t="shared" si="14"/>
        <v>0</v>
      </c>
      <c r="H27" s="64">
        <f t="shared" si="15"/>
        <v>9.590909090909092</v>
      </c>
      <c r="I27" s="68">
        <f t="shared" si="16"/>
        <v>8</v>
      </c>
      <c r="J27" s="62">
        <f t="shared" si="17"/>
        <v>7.090909090909091</v>
      </c>
      <c r="K27" s="72">
        <f t="shared" si="18"/>
        <v>4.545454545454546</v>
      </c>
      <c r="L27" s="84">
        <f t="shared" si="19"/>
        <v>3.5454545454545454</v>
      </c>
      <c r="M27" s="72">
        <f t="shared" si="20"/>
        <v>2.1363636363636362</v>
      </c>
      <c r="N27" s="84">
        <f t="shared" si="21"/>
        <v>3.1818181818181817</v>
      </c>
      <c r="O27" s="72">
        <f t="shared" si="22"/>
        <v>1.8636363636363635</v>
      </c>
      <c r="P27" s="63">
        <f t="shared" si="23"/>
        <v>7.181818181818182</v>
      </c>
      <c r="Q27" s="86">
        <f t="shared" si="24"/>
        <v>4.909090909090909</v>
      </c>
      <c r="R27" s="59">
        <f t="shared" si="25"/>
        <v>2.272727272727273</v>
      </c>
      <c r="S27" s="74">
        <f t="shared" si="26"/>
        <v>26</v>
      </c>
      <c r="T27" s="78">
        <f t="shared" si="27"/>
        <v>14.545454545454504</v>
      </c>
      <c r="U27" s="133">
        <f t="shared" si="28"/>
        <v>291</v>
      </c>
      <c r="V27" s="76">
        <f t="shared" si="29"/>
        <v>4.157043879907621</v>
      </c>
      <c r="W27" s="83">
        <f t="shared" si="30"/>
        <v>0.5871824480369515</v>
      </c>
      <c r="X27" s="81">
        <f t="shared" si="31"/>
        <v>0.13510392609699767</v>
      </c>
      <c r="Y27" s="130"/>
      <c r="Z27" s="132">
        <f t="shared" si="32"/>
        <v>0.2727272727272727</v>
      </c>
      <c r="AA27" s="102">
        <f t="shared" si="33"/>
        <v>0.5308056872037915</v>
      </c>
    </row>
    <row r="28" spans="1:27" ht="15" customHeight="1">
      <c r="A28" s="135">
        <f t="shared" si="9"/>
        <v>6</v>
      </c>
      <c r="B28" s="134" t="s">
        <v>34</v>
      </c>
      <c r="C28" s="65">
        <f t="shared" si="10"/>
        <v>0.8333333333333334</v>
      </c>
      <c r="D28" s="59">
        <f t="shared" si="11"/>
        <v>0.5</v>
      </c>
      <c r="E28" s="60">
        <f t="shared" si="12"/>
        <v>0.6666666666666666</v>
      </c>
      <c r="F28" s="61">
        <f t="shared" si="13"/>
        <v>1.1666666666666667</v>
      </c>
      <c r="G28" s="60">
        <f t="shared" si="14"/>
        <v>0</v>
      </c>
      <c r="H28" s="64">
        <f t="shared" si="15"/>
        <v>1.1666666666666667</v>
      </c>
      <c r="I28" s="68">
        <f t="shared" si="16"/>
        <v>1</v>
      </c>
      <c r="J28" s="62">
        <f t="shared" si="17"/>
        <v>0.5</v>
      </c>
      <c r="K28" s="72">
        <f t="shared" si="18"/>
        <v>0.8333333333333334</v>
      </c>
      <c r="L28" s="84">
        <f t="shared" si="19"/>
        <v>0</v>
      </c>
      <c r="M28" s="72">
        <f t="shared" si="20"/>
        <v>0.16666666666666666</v>
      </c>
      <c r="N28" s="84">
        <f t="shared" si="21"/>
        <v>0.3333333333333333</v>
      </c>
      <c r="O28" s="72">
        <f t="shared" si="22"/>
        <v>0.5</v>
      </c>
      <c r="P28" s="63">
        <f t="shared" si="23"/>
        <v>0.16666666666666666</v>
      </c>
      <c r="Q28" s="86">
        <f t="shared" si="24"/>
        <v>0</v>
      </c>
      <c r="R28" s="59">
        <f t="shared" si="25"/>
        <v>0.16666666666666666</v>
      </c>
      <c r="S28" s="74">
        <f t="shared" si="26"/>
        <v>4</v>
      </c>
      <c r="T28" s="78">
        <f t="shared" si="27"/>
        <v>11.666666666666657</v>
      </c>
      <c r="U28" s="133">
        <f t="shared" si="28"/>
        <v>-8</v>
      </c>
      <c r="V28" s="76">
        <f t="shared" si="29"/>
        <v>-3.1788079470198674</v>
      </c>
      <c r="W28" s="83">
        <f t="shared" si="30"/>
        <v>0.1986754966887417</v>
      </c>
      <c r="X28" s="81">
        <f t="shared" si="31"/>
        <v>0</v>
      </c>
      <c r="Y28" s="130"/>
      <c r="Z28" s="132">
        <f t="shared" si="32"/>
        <v>0</v>
      </c>
      <c r="AA28" s="102">
        <f t="shared" si="33"/>
        <v>0.2857142857142857</v>
      </c>
    </row>
    <row r="29" spans="1:27" ht="15" customHeight="1">
      <c r="A29" s="135">
        <f t="shared" si="9"/>
        <v>5</v>
      </c>
      <c r="B29" s="134" t="s">
        <v>35</v>
      </c>
      <c r="C29" s="65">
        <f t="shared" si="10"/>
        <v>3</v>
      </c>
      <c r="D29" s="59">
        <f t="shared" si="11"/>
        <v>2.4</v>
      </c>
      <c r="E29" s="60">
        <f t="shared" si="12"/>
        <v>0</v>
      </c>
      <c r="F29" s="61">
        <f t="shared" si="13"/>
        <v>2.4</v>
      </c>
      <c r="G29" s="60">
        <f t="shared" si="14"/>
        <v>0</v>
      </c>
      <c r="H29" s="64">
        <f t="shared" si="15"/>
        <v>2.4</v>
      </c>
      <c r="I29" s="68">
        <f t="shared" si="16"/>
        <v>1.2</v>
      </c>
      <c r="J29" s="62">
        <f t="shared" si="17"/>
        <v>0.6</v>
      </c>
      <c r="K29" s="72">
        <f t="shared" si="18"/>
        <v>0.4</v>
      </c>
      <c r="L29" s="84">
        <f t="shared" si="19"/>
        <v>0.2</v>
      </c>
      <c r="M29" s="72">
        <f t="shared" si="20"/>
        <v>0.4</v>
      </c>
      <c r="N29" s="84">
        <f t="shared" si="21"/>
        <v>0.2</v>
      </c>
      <c r="O29" s="72">
        <f t="shared" si="22"/>
        <v>0</v>
      </c>
      <c r="P29" s="63">
        <f t="shared" si="23"/>
        <v>2.4</v>
      </c>
      <c r="Q29" s="86">
        <f t="shared" si="24"/>
        <v>0.8</v>
      </c>
      <c r="R29" s="59">
        <f t="shared" si="25"/>
        <v>1.6</v>
      </c>
      <c r="S29" s="74">
        <f t="shared" si="26"/>
        <v>4</v>
      </c>
      <c r="T29" s="78">
        <f t="shared" si="27"/>
        <v>31</v>
      </c>
      <c r="U29" s="133">
        <f t="shared" si="28"/>
        <v>13</v>
      </c>
      <c r="V29" s="76">
        <f t="shared" si="29"/>
        <v>0</v>
      </c>
      <c r="W29" s="83">
        <f t="shared" si="30"/>
        <v>0.6642066420664207</v>
      </c>
      <c r="X29" s="81">
        <f t="shared" si="31"/>
        <v>0.04428044280442804</v>
      </c>
      <c r="Y29" s="130"/>
      <c r="Z29" s="132">
        <f t="shared" si="32"/>
        <v>0.2</v>
      </c>
      <c r="AA29" s="102">
        <f t="shared" si="33"/>
        <v>0.5</v>
      </c>
    </row>
    <row r="30" spans="1:27" ht="15" customHeight="1">
      <c r="A30" s="135">
        <f t="shared" si="9"/>
        <v>22</v>
      </c>
      <c r="B30" s="134" t="s">
        <v>36</v>
      </c>
      <c r="C30" s="65">
        <f t="shared" si="10"/>
        <v>5.863636363636363</v>
      </c>
      <c r="D30" s="59">
        <f t="shared" si="11"/>
        <v>4.7272727272727275</v>
      </c>
      <c r="E30" s="60">
        <f t="shared" si="12"/>
        <v>1.2272727272727273</v>
      </c>
      <c r="F30" s="61">
        <f t="shared" si="13"/>
        <v>5.954545454545454</v>
      </c>
      <c r="G30" s="60">
        <f t="shared" si="14"/>
        <v>0.045454545454545456</v>
      </c>
      <c r="H30" s="64">
        <f t="shared" si="15"/>
        <v>6</v>
      </c>
      <c r="I30" s="68">
        <f t="shared" si="16"/>
        <v>1.9090909090909092</v>
      </c>
      <c r="J30" s="62">
        <f t="shared" si="17"/>
        <v>1.4090909090909092</v>
      </c>
      <c r="K30" s="72">
        <f t="shared" si="18"/>
        <v>3.3636363636363638</v>
      </c>
      <c r="L30" s="84">
        <f t="shared" si="19"/>
        <v>0.4090909090909091</v>
      </c>
      <c r="M30" s="72">
        <f t="shared" si="20"/>
        <v>0.2727272727272727</v>
      </c>
      <c r="N30" s="84">
        <f t="shared" si="21"/>
        <v>0.8636363636363636</v>
      </c>
      <c r="O30" s="72">
        <f t="shared" si="22"/>
        <v>1</v>
      </c>
      <c r="P30" s="63">
        <f t="shared" si="23"/>
        <v>4.2272727272727275</v>
      </c>
      <c r="Q30" s="86">
        <f t="shared" si="24"/>
        <v>2.590909090909091</v>
      </c>
      <c r="R30" s="59">
        <f t="shared" si="25"/>
        <v>1.6363636363636365</v>
      </c>
      <c r="S30" s="74">
        <f t="shared" si="26"/>
        <v>17</v>
      </c>
      <c r="T30" s="78">
        <f t="shared" si="27"/>
        <v>17.954545454545496</v>
      </c>
      <c r="U30" s="133">
        <f t="shared" si="28"/>
        <v>77</v>
      </c>
      <c r="V30" s="76">
        <f t="shared" si="29"/>
        <v>0</v>
      </c>
      <c r="W30" s="83">
        <f t="shared" si="30"/>
        <v>0.33895336106853513</v>
      </c>
      <c r="X30" s="80">
        <f t="shared" si="31"/>
        <v>0.023647908911758265</v>
      </c>
      <c r="Y30" s="130"/>
      <c r="Z30" s="132">
        <f t="shared" si="32"/>
        <v>0.6363636363636364</v>
      </c>
      <c r="AA30" s="102">
        <f>((D13*2)+(G13*2)+(K13*3))/((E13*2)+(H13*2)+(L13*2))</f>
        <v>0.4318181818181818</v>
      </c>
    </row>
    <row r="31" spans="1:27" ht="15" customHeight="1">
      <c r="A31" s="135">
        <f t="shared" si="9"/>
        <v>22</v>
      </c>
      <c r="B31" s="134" t="s">
        <v>37</v>
      </c>
      <c r="C31" s="65">
        <f t="shared" si="10"/>
        <v>19.045454545454547</v>
      </c>
      <c r="D31" s="59">
        <f t="shared" si="11"/>
        <v>4.545454545454546</v>
      </c>
      <c r="E31" s="60">
        <f t="shared" si="12"/>
        <v>4.409090909090909</v>
      </c>
      <c r="F31" s="61">
        <f t="shared" si="13"/>
        <v>8.954545454545455</v>
      </c>
      <c r="G31" s="60">
        <f t="shared" si="14"/>
        <v>4.5</v>
      </c>
      <c r="H31" s="64">
        <f t="shared" si="15"/>
        <v>13.454545454545455</v>
      </c>
      <c r="I31" s="68">
        <f t="shared" si="16"/>
        <v>9.318181818181818</v>
      </c>
      <c r="J31" s="62">
        <f t="shared" si="17"/>
        <v>7.454545454545454</v>
      </c>
      <c r="K31" s="72">
        <f t="shared" si="18"/>
        <v>3.6363636363636362</v>
      </c>
      <c r="L31" s="84">
        <f t="shared" si="19"/>
        <v>2.727272727272727</v>
      </c>
      <c r="M31" s="72">
        <f t="shared" si="20"/>
        <v>1</v>
      </c>
      <c r="N31" s="84">
        <f t="shared" si="21"/>
        <v>1.2727272727272727</v>
      </c>
      <c r="O31" s="72">
        <f t="shared" si="22"/>
        <v>1.5</v>
      </c>
      <c r="P31" s="63">
        <f t="shared" si="23"/>
        <v>5.5</v>
      </c>
      <c r="Q31" s="86">
        <f t="shared" si="24"/>
        <v>4.318181818181818</v>
      </c>
      <c r="R31" s="59">
        <f t="shared" si="25"/>
        <v>1.1818181818181819</v>
      </c>
      <c r="S31" s="74">
        <f t="shared" si="26"/>
        <v>31</v>
      </c>
      <c r="T31" s="78">
        <f t="shared" si="27"/>
        <v>15.454545454545496</v>
      </c>
      <c r="U31" s="50">
        <f t="shared" si="28"/>
        <v>227</v>
      </c>
      <c r="V31" s="76">
        <f t="shared" si="29"/>
        <v>1.919534658264663</v>
      </c>
      <c r="W31" s="83">
        <f t="shared" si="30"/>
        <v>0.6093068347067379</v>
      </c>
      <c r="X31" s="81">
        <f t="shared" si="31"/>
        <v>0.0872515753756665</v>
      </c>
      <c r="Y31" s="130"/>
      <c r="Z31" s="132">
        <f t="shared" si="32"/>
        <v>0.2727272727272727</v>
      </c>
      <c r="AA31" s="102">
        <f>(D14*2+G14*2+K14*3)/(E14*2+H14*2+L14*2)</f>
        <v>0.4560810810810811</v>
      </c>
    </row>
    <row r="32" spans="1:27" ht="15" customHeight="1" thickBot="1">
      <c r="A32" s="135">
        <f t="shared" si="9"/>
        <v>22</v>
      </c>
      <c r="B32" s="134" t="s">
        <v>38</v>
      </c>
      <c r="C32" s="65">
        <f t="shared" si="10"/>
        <v>0.8636363636363636</v>
      </c>
      <c r="D32" s="59">
        <f t="shared" si="11"/>
        <v>0.09090909090909091</v>
      </c>
      <c r="E32" s="60">
        <f t="shared" si="12"/>
        <v>0.18181818181818182</v>
      </c>
      <c r="F32" s="61">
        <f t="shared" si="13"/>
        <v>0.2727272727272727</v>
      </c>
      <c r="G32" s="60">
        <f t="shared" si="14"/>
        <v>0.5909090909090909</v>
      </c>
      <c r="H32" s="64">
        <f t="shared" si="15"/>
        <v>0.8636363636363636</v>
      </c>
      <c r="I32" s="68">
        <f t="shared" si="16"/>
        <v>0.8181818181818182</v>
      </c>
      <c r="J32" s="62">
        <f t="shared" si="17"/>
        <v>0.6363636363636364</v>
      </c>
      <c r="K32" s="72">
        <f t="shared" si="18"/>
        <v>2.6363636363636362</v>
      </c>
      <c r="L32" s="84">
        <f t="shared" si="19"/>
        <v>2.727272727272727</v>
      </c>
      <c r="M32" s="72">
        <f t="shared" si="20"/>
        <v>1.7272727272727273</v>
      </c>
      <c r="N32" s="84">
        <f t="shared" si="21"/>
        <v>0.5454545454545454</v>
      </c>
      <c r="O32" s="72">
        <f t="shared" si="22"/>
        <v>0.5454545454545454</v>
      </c>
      <c r="P32" s="63">
        <f t="shared" si="23"/>
        <v>1.8181818181818181</v>
      </c>
      <c r="Q32" s="86">
        <f t="shared" si="24"/>
        <v>1.7272727272727273</v>
      </c>
      <c r="R32" s="59">
        <f t="shared" si="25"/>
        <v>0.09090909090909091</v>
      </c>
      <c r="S32" s="74">
        <f t="shared" si="26"/>
        <v>23</v>
      </c>
      <c r="T32" s="78">
        <f t="shared" si="27"/>
        <v>44.545454545454504</v>
      </c>
      <c r="U32" s="47">
        <f t="shared" si="28"/>
        <v>56</v>
      </c>
      <c r="V32" s="76">
        <f t="shared" si="29"/>
        <v>1.6847479259731972</v>
      </c>
      <c r="W32" s="83">
        <f t="shared" si="30"/>
        <v>0.03637523931078494</v>
      </c>
      <c r="X32" s="81">
        <f t="shared" si="31"/>
        <v>0.1148691767708998</v>
      </c>
      <c r="Y32" s="130"/>
      <c r="Z32" s="132">
        <f t="shared" si="32"/>
        <v>0.09090909090909091</v>
      </c>
      <c r="AA32" s="102">
        <f>(D15*2+G15*2+K15*3)/(E15*2+H15*2+L15*2)</f>
        <v>0.23684210526315788</v>
      </c>
    </row>
    <row r="33" spans="1:29" s="1" customFormat="1" ht="24" customHeight="1">
      <c r="A33" s="104">
        <f t="shared" si="9"/>
        <v>22</v>
      </c>
      <c r="B33" s="105" t="s">
        <v>39</v>
      </c>
      <c r="C33" s="106">
        <f t="shared" si="10"/>
        <v>79.18181818181819</v>
      </c>
      <c r="D33" s="107">
        <f t="shared" si="11"/>
        <v>39.22727272727273</v>
      </c>
      <c r="E33" s="108">
        <f t="shared" si="12"/>
        <v>11.181818181818182</v>
      </c>
      <c r="F33" s="109">
        <f t="shared" si="13"/>
        <v>50.40909090909091</v>
      </c>
      <c r="G33" s="108">
        <f t="shared" si="14"/>
        <v>14.863636363636363</v>
      </c>
      <c r="H33" s="110">
        <f t="shared" si="15"/>
        <v>65.27272727272727</v>
      </c>
      <c r="I33" s="111">
        <f t="shared" si="16"/>
        <v>32.40909090909091</v>
      </c>
      <c r="J33" s="138">
        <f t="shared" si="17"/>
        <v>26.545454545454547</v>
      </c>
      <c r="K33" s="112">
        <f t="shared" si="18"/>
        <v>29.363636363636363</v>
      </c>
      <c r="L33" s="120">
        <f t="shared" si="19"/>
        <v>15.090909090909092</v>
      </c>
      <c r="M33" s="112">
        <f t="shared" si="20"/>
        <v>9.727272727272727</v>
      </c>
      <c r="N33" s="120">
        <f t="shared" si="21"/>
        <v>11.181818181818182</v>
      </c>
      <c r="O33" s="122">
        <f t="shared" si="22"/>
        <v>10.045454545454545</v>
      </c>
      <c r="P33" s="113">
        <f t="shared" si="23"/>
        <v>33.31818181818182</v>
      </c>
      <c r="Q33" s="121">
        <f t="shared" si="24"/>
        <v>22.545454545454547</v>
      </c>
      <c r="R33" s="107">
        <f t="shared" si="25"/>
        <v>10.772727272727273</v>
      </c>
      <c r="S33" s="114"/>
      <c r="T33" s="115"/>
      <c r="U33" s="116">
        <f t="shared" si="28"/>
        <v>976</v>
      </c>
      <c r="V33" s="117">
        <f t="shared" si="29"/>
        <v>1.3</v>
      </c>
      <c r="W33" s="119">
        <f t="shared" si="30"/>
        <v>0.3959090909090909</v>
      </c>
      <c r="X33" s="118">
        <f t="shared" si="31"/>
        <v>0.07545454545454545</v>
      </c>
      <c r="Y33" s="128"/>
      <c r="Z33" s="131">
        <f t="shared" si="32"/>
        <v>3.272727272727273</v>
      </c>
      <c r="AA33" s="103">
        <f>(D16*2+G16*2+K16*3)/(E16*2+H16*2+L16*2)</f>
        <v>0.45508356545961004</v>
      </c>
      <c r="AB33"/>
      <c r="AC33"/>
    </row>
    <row r="34" spans="19:20" ht="12.75">
      <c r="S34" s="11"/>
      <c r="T34" s="11"/>
    </row>
  </sheetData>
  <printOptions gridLines="1" horizontalCentered="1" verticalCentered="1"/>
  <pageMargins left="0.36" right="0.69" top="0.984251968503937" bottom="0.984251968503937" header="0.5118110236220472" footer="0.5118110236220472"/>
  <pageSetup horizontalDpi="300" verticalDpi="300" orientation="landscape" pageOrder="overThenDown" paperSize="9" scale="84" r:id="rId1"/>
  <headerFooter alignWithMargins="0">
    <oddHeader>&amp;C&amp;"Arial Rounded MT Bold,Italique gras"&amp;UStatistiques générales et moyennes des joueurs&amp;R&amp;D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17" sqref="F17"/>
    </sheetView>
  </sheetViews>
  <sheetFormatPr defaultColWidth="11.421875" defaultRowHeight="12.75"/>
  <sheetData/>
  <printOptions gridLines="1"/>
  <pageMargins left="0.75" right="0.75" top="1" bottom="1" header="0.4921259845" footer="0.492125984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F30"/>
  <sheetViews>
    <sheetView workbookViewId="0" topLeftCell="J1">
      <selection activeCell="S5" sqref="S5"/>
    </sheetView>
  </sheetViews>
  <sheetFormatPr defaultColWidth="11.421875" defaultRowHeight="12.75"/>
  <cols>
    <col min="1" max="1" width="6.57421875" style="24" customWidth="1"/>
    <col min="2" max="3" width="5.140625" style="0" customWidth="1"/>
    <col min="4" max="4" width="4.7109375" style="0" customWidth="1"/>
    <col min="5" max="6" width="5.140625" style="0" customWidth="1"/>
    <col min="7" max="7" width="5.7109375" style="0" customWidth="1"/>
    <col min="8" max="9" width="5.140625" style="0" customWidth="1"/>
    <col min="10" max="10" width="5.7109375" style="0" customWidth="1"/>
    <col min="11" max="11" width="5.140625" style="0" customWidth="1"/>
    <col min="12" max="13" width="5.7109375" style="0" customWidth="1"/>
    <col min="14" max="14" width="5.140625" style="0" customWidth="1"/>
    <col min="15" max="16" width="5.7109375" style="0" customWidth="1"/>
    <col min="17" max="18" width="5.140625" style="0" customWidth="1"/>
    <col min="19" max="19" width="4.7109375" style="0" customWidth="1"/>
    <col min="20" max="21" width="5.140625" style="0" customWidth="1"/>
    <col min="22" max="22" width="4.7109375" style="0" customWidth="1"/>
    <col min="23" max="24" width="5.140625" style="0" customWidth="1"/>
    <col min="25" max="25" width="4.7109375" style="0" customWidth="1"/>
    <col min="26" max="27" width="5.140625" style="0" customWidth="1"/>
    <col min="28" max="28" width="4.7109375" style="0" customWidth="1"/>
    <col min="29" max="29" width="5.140625" style="0" customWidth="1"/>
    <col min="30" max="31" width="2.7109375" style="0" customWidth="1"/>
    <col min="32" max="32" width="6.7109375" style="0" customWidth="1"/>
    <col min="33" max="33" width="5.28125" style="0" customWidth="1"/>
  </cols>
  <sheetData>
    <row r="1" spans="1:32" s="1" customFormat="1" ht="18" customHeight="1">
      <c r="A1" s="12"/>
      <c r="B1" s="13" t="s">
        <v>77</v>
      </c>
      <c r="C1" s="147"/>
      <c r="D1" s="14"/>
      <c r="E1" s="15" t="s">
        <v>78</v>
      </c>
      <c r="F1" s="16"/>
      <c r="G1" s="17"/>
      <c r="H1" s="40" t="s">
        <v>79</v>
      </c>
      <c r="I1" s="16"/>
      <c r="J1" s="17"/>
      <c r="K1" s="15" t="s">
        <v>80</v>
      </c>
      <c r="L1" s="147"/>
      <c r="M1" s="17"/>
      <c r="N1" s="15" t="s">
        <v>81</v>
      </c>
      <c r="O1" s="147"/>
      <c r="P1" s="17"/>
      <c r="Q1" s="15" t="s">
        <v>82</v>
      </c>
      <c r="R1" s="147"/>
      <c r="S1" s="17"/>
      <c r="T1" s="15" t="s">
        <v>83</v>
      </c>
      <c r="U1" s="147"/>
      <c r="V1" s="17"/>
      <c r="W1" s="15" t="s">
        <v>84</v>
      </c>
      <c r="X1" s="16"/>
      <c r="Y1" s="17"/>
      <c r="Z1" s="15" t="s">
        <v>85</v>
      </c>
      <c r="AA1" s="16"/>
      <c r="AB1" s="17"/>
      <c r="AC1" s="15" t="s">
        <v>86</v>
      </c>
      <c r="AD1" s="15"/>
      <c r="AE1" s="17"/>
      <c r="AF1" s="18"/>
    </row>
    <row r="2" spans="1:32" s="24" customFormat="1" ht="18" customHeight="1">
      <c r="A2" s="19"/>
      <c r="B2" s="20" t="s">
        <v>87</v>
      </c>
      <c r="C2" s="20" t="s">
        <v>88</v>
      </c>
      <c r="D2" s="21"/>
      <c r="E2" s="20" t="s">
        <v>87</v>
      </c>
      <c r="F2" s="20" t="s">
        <v>88</v>
      </c>
      <c r="G2" s="22"/>
      <c r="H2" s="20" t="s">
        <v>87</v>
      </c>
      <c r="I2" s="20" t="s">
        <v>88</v>
      </c>
      <c r="J2" s="22"/>
      <c r="K2" s="20" t="s">
        <v>87</v>
      </c>
      <c r="L2" s="20" t="s">
        <v>88</v>
      </c>
      <c r="M2" s="22"/>
      <c r="N2" s="20" t="s">
        <v>87</v>
      </c>
      <c r="O2" s="20" t="s">
        <v>88</v>
      </c>
      <c r="P2" s="22"/>
      <c r="Q2" s="20" t="s">
        <v>87</v>
      </c>
      <c r="R2" s="20" t="s">
        <v>88</v>
      </c>
      <c r="S2" s="22"/>
      <c r="T2" s="20" t="s">
        <v>87</v>
      </c>
      <c r="U2" s="20" t="s">
        <v>88</v>
      </c>
      <c r="V2" s="22"/>
      <c r="W2" s="20" t="s">
        <v>87</v>
      </c>
      <c r="X2" s="20" t="s">
        <v>88</v>
      </c>
      <c r="Y2" s="22"/>
      <c r="Z2" s="20" t="s">
        <v>87</v>
      </c>
      <c r="AA2" s="20" t="s">
        <v>88</v>
      </c>
      <c r="AB2" s="22"/>
      <c r="AC2" s="20" t="s">
        <v>87</v>
      </c>
      <c r="AD2" s="142" t="s">
        <v>88</v>
      </c>
      <c r="AE2" s="21"/>
      <c r="AF2" s="23"/>
    </row>
    <row r="3" spans="1:32" ht="18" customHeight="1">
      <c r="A3" s="41" t="s">
        <v>28</v>
      </c>
      <c r="B3" s="25">
        <v>9.75</v>
      </c>
      <c r="C3" s="26">
        <f>stats!C22</f>
        <v>5.1875</v>
      </c>
      <c r="D3" s="27">
        <f>C3-B3</f>
        <v>-4.5625</v>
      </c>
      <c r="E3" s="25">
        <v>56.04</v>
      </c>
      <c r="F3" s="36">
        <f>(stats!F5)*100</f>
        <v>34.146341463414636</v>
      </c>
      <c r="G3" s="27">
        <f aca="true" t="shared" si="0" ref="G3:G8">F3-E3</f>
        <v>-21.893658536585363</v>
      </c>
      <c r="H3" s="25">
        <v>30.86</v>
      </c>
      <c r="I3" s="36">
        <f>(stats!I5)*100</f>
        <v>35</v>
      </c>
      <c r="J3" s="27">
        <f aca="true" t="shared" si="1" ref="J3:J11">I3-H3</f>
        <v>4.140000000000001</v>
      </c>
      <c r="K3" s="25">
        <v>28.95</v>
      </c>
      <c r="L3" s="36">
        <f>(stats!M5)*100</f>
        <v>18.181818181818183</v>
      </c>
      <c r="M3" s="123">
        <f>L3-K3</f>
        <v>-10.768181818181816</v>
      </c>
      <c r="N3" s="25">
        <v>60.49</v>
      </c>
      <c r="O3" s="36">
        <f>(stats!P5)*100</f>
        <v>72.5</v>
      </c>
      <c r="P3" s="27">
        <f aca="true" t="shared" si="2" ref="P3:P11">O3-N3</f>
        <v>12.009999999999998</v>
      </c>
      <c r="Q3" s="25">
        <v>8.75</v>
      </c>
      <c r="R3" s="26">
        <f>stats!H22</f>
        <v>5.1875</v>
      </c>
      <c r="S3" s="27">
        <f>R3-Q3</f>
        <v>-3.5625</v>
      </c>
      <c r="T3" s="28">
        <v>2.63</v>
      </c>
      <c r="U3" s="26">
        <f>stats!P22</f>
        <v>1.5</v>
      </c>
      <c r="V3" s="27">
        <f>U3-T3</f>
        <v>-1.13</v>
      </c>
      <c r="W3" s="28">
        <v>3.38</v>
      </c>
      <c r="X3" s="26">
        <f>stats!I22</f>
        <v>2.5</v>
      </c>
      <c r="Y3" s="27">
        <f>X3-W3</f>
        <v>-0.8799999999999999</v>
      </c>
      <c r="Z3" s="28">
        <v>2.88</v>
      </c>
      <c r="AA3" s="26">
        <f>stats!J22</f>
        <v>1.9375</v>
      </c>
      <c r="AB3" s="27">
        <f>AA3-Z3</f>
        <v>-0.9424999999999999</v>
      </c>
      <c r="AC3" s="28" t="s">
        <v>89</v>
      </c>
      <c r="AD3" s="144">
        <f>stats!S22</f>
        <v>15</v>
      </c>
      <c r="AE3" s="145">
        <f>stats!T22</f>
        <v>56.25</v>
      </c>
      <c r="AF3" s="29"/>
    </row>
    <row r="4" spans="1:32" ht="18" customHeight="1">
      <c r="A4" s="42" t="s">
        <v>29</v>
      </c>
      <c r="B4" s="30">
        <v>10.33</v>
      </c>
      <c r="C4" s="33">
        <f>stats!C23</f>
        <v>6.909090909090909</v>
      </c>
      <c r="D4" s="27">
        <f aca="true" t="shared" si="3" ref="D4:D9">C4-B4</f>
        <v>-3.420909090909091</v>
      </c>
      <c r="E4" s="32">
        <v>49.07</v>
      </c>
      <c r="F4" s="37">
        <f>(stats!F6)*100</f>
        <v>58.94736842105262</v>
      </c>
      <c r="G4" s="27">
        <f t="shared" si="0"/>
        <v>9.877368421052623</v>
      </c>
      <c r="H4" s="30">
        <v>30.3</v>
      </c>
      <c r="I4" s="37">
        <f>(stats!I6)*100</f>
        <v>26.923076923076923</v>
      </c>
      <c r="J4" s="27">
        <f t="shared" si="1"/>
        <v>-3.3769230769230774</v>
      </c>
      <c r="K4" s="140">
        <v>100</v>
      </c>
      <c r="L4" s="141">
        <f>(stats!M6)*100</f>
        <v>0</v>
      </c>
      <c r="M4" s="157">
        <f>L4-K4</f>
        <v>-100</v>
      </c>
      <c r="N4" s="30">
        <v>58.77</v>
      </c>
      <c r="O4" s="37">
        <f>(stats!P6)*100</f>
        <v>47.27272727272727</v>
      </c>
      <c r="P4" s="27">
        <f t="shared" si="2"/>
        <v>-11.49727272727273</v>
      </c>
      <c r="Q4" s="30">
        <v>8.13</v>
      </c>
      <c r="R4" s="33">
        <f>stats!H23</f>
        <v>5.545454545454546</v>
      </c>
      <c r="S4" s="27">
        <f aca="true" t="shared" si="4" ref="S4:S10">R4-Q4</f>
        <v>-2.584545454545455</v>
      </c>
      <c r="T4" s="34">
        <v>4.58</v>
      </c>
      <c r="U4" s="33">
        <f>stats!P23</f>
        <v>2.5</v>
      </c>
      <c r="V4" s="27">
        <f aca="true" t="shared" si="5" ref="V4:V9">U4-T4</f>
        <v>-2.08</v>
      </c>
      <c r="W4" s="34">
        <v>4.75</v>
      </c>
      <c r="X4" s="33">
        <f>stats!I23</f>
        <v>2.5</v>
      </c>
      <c r="Y4" s="27">
        <f aca="true" t="shared" si="6" ref="Y4:Y9">X4-W4</f>
        <v>-2.25</v>
      </c>
      <c r="Z4" s="34">
        <v>3.58</v>
      </c>
      <c r="AA4" s="33">
        <f>stats!J23</f>
        <v>2.090909090909091</v>
      </c>
      <c r="AB4" s="27">
        <f aca="true" t="shared" si="7" ref="AB4:AB10">AA4-Z4</f>
        <v>-1.4890909090909092</v>
      </c>
      <c r="AC4" s="30" t="s">
        <v>90</v>
      </c>
      <c r="AD4" s="144">
        <f>stats!S23</f>
        <v>15</v>
      </c>
      <c r="AE4" s="145">
        <f>stats!T23</f>
        <v>34.31818181818187</v>
      </c>
      <c r="AF4" s="29"/>
    </row>
    <row r="5" spans="1:32" ht="18" customHeight="1">
      <c r="A5" s="42" t="s">
        <v>30</v>
      </c>
      <c r="B5" s="30">
        <v>8</v>
      </c>
      <c r="C5" s="33">
        <f>stats!C24</f>
        <v>11.363636363636363</v>
      </c>
      <c r="D5" s="27">
        <f t="shared" si="3"/>
        <v>3.3636363636363633</v>
      </c>
      <c r="E5" s="32">
        <v>55.56</v>
      </c>
      <c r="F5" s="37">
        <f>(stats!F7)*100</f>
        <v>50.649350649350644</v>
      </c>
      <c r="G5" s="27">
        <f t="shared" si="0"/>
        <v>-4.910649350649358</v>
      </c>
      <c r="H5" s="30">
        <v>33.33</v>
      </c>
      <c r="I5" s="37">
        <f>(stats!I7)*100</f>
        <v>16.666666666666664</v>
      </c>
      <c r="J5" s="27">
        <f t="shared" si="1"/>
        <v>-16.663333333333334</v>
      </c>
      <c r="K5" s="30">
        <v>25.84</v>
      </c>
      <c r="L5" s="141">
        <f>(stats!M7)*100</f>
        <v>27.67295597484277</v>
      </c>
      <c r="M5" s="123">
        <f>L5-K5</f>
        <v>1.8329559748427684</v>
      </c>
      <c r="N5" s="30">
        <v>53.19</v>
      </c>
      <c r="O5" s="37">
        <f>(stats!P7)*100</f>
        <v>55.38461538461539</v>
      </c>
      <c r="P5" s="27">
        <f t="shared" si="2"/>
        <v>2.194615384615389</v>
      </c>
      <c r="Q5" s="30">
        <v>7.45</v>
      </c>
      <c r="R5" s="33">
        <f>stats!H24</f>
        <v>11.272727272727273</v>
      </c>
      <c r="S5" s="27">
        <f t="shared" si="4"/>
        <v>3.822727272727273</v>
      </c>
      <c r="T5" s="151">
        <v>1.82</v>
      </c>
      <c r="U5" s="33">
        <f>stats!P24</f>
        <v>2.3181818181818183</v>
      </c>
      <c r="V5" s="27">
        <f t="shared" si="5"/>
        <v>0.4981818181818183</v>
      </c>
      <c r="W5" s="34">
        <v>2.14</v>
      </c>
      <c r="X5" s="33">
        <f>stats!I24</f>
        <v>2.9545454545454546</v>
      </c>
      <c r="Y5" s="27">
        <f t="shared" si="6"/>
        <v>0.8145454545454545</v>
      </c>
      <c r="Z5" s="34">
        <v>1.91</v>
      </c>
      <c r="AA5" s="33">
        <f>stats!J24</f>
        <v>2.272727272727273</v>
      </c>
      <c r="AB5" s="27">
        <f t="shared" si="7"/>
        <v>0.362727272727273</v>
      </c>
      <c r="AC5" s="34" t="s">
        <v>91</v>
      </c>
      <c r="AD5" s="144">
        <f>stats!S24</f>
        <v>24</v>
      </c>
      <c r="AE5" s="145">
        <f>stats!T24</f>
        <v>50</v>
      </c>
      <c r="AF5" s="29"/>
    </row>
    <row r="6" spans="1:32" ht="18" customHeight="1">
      <c r="A6" s="42" t="s">
        <v>31</v>
      </c>
      <c r="B6" s="30">
        <v>8.3</v>
      </c>
      <c r="C6" s="139">
        <f>stats!C25</f>
        <v>8.272727272727273</v>
      </c>
      <c r="D6" s="27">
        <f t="shared" si="3"/>
        <v>-0.027272727272727337</v>
      </c>
      <c r="E6" s="30">
        <v>57.52</v>
      </c>
      <c r="F6" s="37">
        <f>(stats!F8)*100</f>
        <v>52.5</v>
      </c>
      <c r="G6" s="27">
        <f t="shared" si="0"/>
        <v>-5.020000000000003</v>
      </c>
      <c r="H6" s="30">
        <v>29.17</v>
      </c>
      <c r="I6" s="37">
        <f>(stats!I8)*100</f>
        <v>28.888888888888886</v>
      </c>
      <c r="J6" s="27">
        <f t="shared" si="1"/>
        <v>-0.281111111111116</v>
      </c>
      <c r="K6" s="30">
        <v>22.22</v>
      </c>
      <c r="L6" s="37">
        <f>(stats!M8)*100</f>
        <v>18.75</v>
      </c>
      <c r="M6" s="27">
        <f>L6-K6</f>
        <v>-3.469999999999999</v>
      </c>
      <c r="N6" s="30">
        <v>41.67</v>
      </c>
      <c r="O6" s="37">
        <f>(stats!P8)*100</f>
        <v>46.15384615384615</v>
      </c>
      <c r="P6" s="27">
        <f t="shared" si="2"/>
        <v>4.483846153846152</v>
      </c>
      <c r="Q6" s="30">
        <v>7.75</v>
      </c>
      <c r="R6" s="33">
        <f>stats!H25</f>
        <v>8.954545454545455</v>
      </c>
      <c r="S6" s="27">
        <f t="shared" si="4"/>
        <v>1.204545454545455</v>
      </c>
      <c r="T6" s="153">
        <v>2.8</v>
      </c>
      <c r="U6" s="33">
        <f>stats!P25</f>
        <v>2.1818181818181817</v>
      </c>
      <c r="V6" s="27">
        <f t="shared" si="5"/>
        <v>-0.6181818181818182</v>
      </c>
      <c r="W6" s="30">
        <v>1.2</v>
      </c>
      <c r="X6" s="33">
        <f>stats!I25</f>
        <v>1.1818181818181819</v>
      </c>
      <c r="Y6" s="27">
        <f t="shared" si="6"/>
        <v>-0.018181818181818077</v>
      </c>
      <c r="Z6" s="34">
        <v>0.85</v>
      </c>
      <c r="AA6" s="33">
        <f>stats!J25</f>
        <v>1</v>
      </c>
      <c r="AB6" s="27">
        <f t="shared" si="7"/>
        <v>0.15000000000000002</v>
      </c>
      <c r="AC6" s="34" t="s">
        <v>92</v>
      </c>
      <c r="AD6" s="144">
        <f>stats!S25</f>
        <v>28</v>
      </c>
      <c r="AE6" s="145">
        <f>stats!T25</f>
        <v>21.13636363636374</v>
      </c>
      <c r="AF6" s="29"/>
    </row>
    <row r="7" spans="1:32" ht="18" customHeight="1">
      <c r="A7" s="42" t="s">
        <v>32</v>
      </c>
      <c r="B7" s="30">
        <v>6.86</v>
      </c>
      <c r="C7" s="139">
        <f>stats!C26</f>
        <v>6.7727272727272725</v>
      </c>
      <c r="D7" s="27">
        <f t="shared" si="3"/>
        <v>-0.08727272727272783</v>
      </c>
      <c r="E7" s="30">
        <v>53.54</v>
      </c>
      <c r="F7" s="37">
        <f>(stats!F9)*100</f>
        <v>50.96153846153846</v>
      </c>
      <c r="G7" s="27">
        <f t="shared" si="0"/>
        <v>-2.5784615384615392</v>
      </c>
      <c r="H7" s="30">
        <v>16.67</v>
      </c>
      <c r="I7" s="37">
        <f>(stats!I9)*100</f>
        <v>40</v>
      </c>
      <c r="J7" s="27">
        <f t="shared" si="1"/>
        <v>23.33</v>
      </c>
      <c r="K7" s="30"/>
      <c r="L7" s="37"/>
      <c r="M7" s="27"/>
      <c r="N7" s="30">
        <v>61.43</v>
      </c>
      <c r="O7" s="37">
        <f>(stats!P9)*100</f>
        <v>52.702702702702695</v>
      </c>
      <c r="P7" s="27">
        <f t="shared" si="2"/>
        <v>-8.727297297297305</v>
      </c>
      <c r="Q7" s="30">
        <v>4.77</v>
      </c>
      <c r="R7" s="33">
        <f>stats!H26</f>
        <v>4.954545454545454</v>
      </c>
      <c r="S7" s="27">
        <f t="shared" si="4"/>
        <v>0.18454545454545457</v>
      </c>
      <c r="T7" s="153">
        <v>4.5</v>
      </c>
      <c r="U7" s="33">
        <f>stats!P26</f>
        <v>5.909090909090909</v>
      </c>
      <c r="V7" s="27">
        <f t="shared" si="5"/>
        <v>1.4090909090909092</v>
      </c>
      <c r="W7" s="34">
        <v>3.18</v>
      </c>
      <c r="X7" s="33">
        <f>stats!I26</f>
        <v>3.3636363636363638</v>
      </c>
      <c r="Y7" s="27">
        <f t="shared" si="6"/>
        <v>0.1836363636363636</v>
      </c>
      <c r="Z7" s="34">
        <v>2.36</v>
      </c>
      <c r="AA7" s="33">
        <f>stats!J26</f>
        <v>2.909090909090909</v>
      </c>
      <c r="AB7" s="27">
        <f t="shared" si="7"/>
        <v>0.5490909090909093</v>
      </c>
      <c r="AC7" s="34" t="s">
        <v>93</v>
      </c>
      <c r="AD7" s="144">
        <f>stats!S26</f>
        <v>18</v>
      </c>
      <c r="AE7" s="145">
        <f>stats!T26</f>
        <v>56.36363636363626</v>
      </c>
      <c r="AF7" s="29"/>
    </row>
    <row r="8" spans="1:32" ht="18" customHeight="1">
      <c r="A8" s="42" t="s">
        <v>33</v>
      </c>
      <c r="B8" s="30">
        <v>17</v>
      </c>
      <c r="C8" s="33">
        <f>stats!C27</f>
        <v>15.409090909090908</v>
      </c>
      <c r="D8" s="27">
        <f t="shared" si="3"/>
        <v>-1.5909090909090917</v>
      </c>
      <c r="E8" s="30">
        <v>57.99</v>
      </c>
      <c r="F8" s="37">
        <f>(stats!F10)*100</f>
        <v>53.170731707317074</v>
      </c>
      <c r="G8" s="27">
        <f t="shared" si="0"/>
        <v>-4.819268292682928</v>
      </c>
      <c r="H8" s="30">
        <v>16.67</v>
      </c>
      <c r="I8" s="149">
        <f>(stats!I10)*100</f>
        <v>50</v>
      </c>
      <c r="J8" s="27">
        <f t="shared" si="1"/>
        <v>33.33</v>
      </c>
      <c r="K8" s="30"/>
      <c r="L8" s="39"/>
      <c r="M8" s="27"/>
      <c r="N8" s="30">
        <v>56.63</v>
      </c>
      <c r="O8" s="37">
        <f>(stats!P10)*100</f>
        <v>65.3409090909091</v>
      </c>
      <c r="P8" s="27">
        <f t="shared" si="2"/>
        <v>8.710909090909091</v>
      </c>
      <c r="Q8" s="30">
        <v>11.46</v>
      </c>
      <c r="R8" s="33">
        <f>stats!H27</f>
        <v>9.590909090909092</v>
      </c>
      <c r="S8" s="27">
        <f t="shared" si="4"/>
        <v>-1.8690909090909091</v>
      </c>
      <c r="T8" s="153">
        <v>9.29</v>
      </c>
      <c r="U8" s="33">
        <f>stats!P27</f>
        <v>7.181818181818182</v>
      </c>
      <c r="V8" s="27">
        <f t="shared" si="5"/>
        <v>-2.1081818181818175</v>
      </c>
      <c r="W8" s="34">
        <v>6.92</v>
      </c>
      <c r="X8" s="33">
        <f>stats!I27</f>
        <v>8</v>
      </c>
      <c r="Y8" s="27">
        <f t="shared" si="6"/>
        <v>1.08</v>
      </c>
      <c r="Z8" s="34">
        <v>6.96</v>
      </c>
      <c r="AA8" s="33">
        <f>stats!J27</f>
        <v>7.090909090909091</v>
      </c>
      <c r="AB8" s="27">
        <f t="shared" si="7"/>
        <v>0.13090909090909086</v>
      </c>
      <c r="AC8" s="34" t="s">
        <v>94</v>
      </c>
      <c r="AD8" s="144">
        <f>stats!S27</f>
        <v>26</v>
      </c>
      <c r="AE8" s="145">
        <f>stats!T27</f>
        <v>14.545454545454504</v>
      </c>
      <c r="AF8" s="29"/>
    </row>
    <row r="9" spans="1:32" ht="18" customHeight="1">
      <c r="A9" s="42" t="s">
        <v>95</v>
      </c>
      <c r="B9" s="34">
        <v>5.08</v>
      </c>
      <c r="C9" s="33">
        <f>stats!C30</f>
        <v>5.863636363636363</v>
      </c>
      <c r="D9" s="27">
        <f t="shared" si="3"/>
        <v>0.7836363636363632</v>
      </c>
      <c r="E9" s="30">
        <v>43.33</v>
      </c>
      <c r="F9" s="37">
        <f>(stats!F13)*100</f>
        <v>49.03846153846153</v>
      </c>
      <c r="G9" s="27">
        <f>F9-E9</f>
        <v>5.708461538461535</v>
      </c>
      <c r="H9" s="30">
        <v>40.63</v>
      </c>
      <c r="I9" s="37">
        <f>(stats!I13)*100</f>
        <v>22.22222222222222</v>
      </c>
      <c r="J9" s="27">
        <f t="shared" si="1"/>
        <v>-18.40777777777778</v>
      </c>
      <c r="K9" s="30"/>
      <c r="L9" s="37">
        <f>(stats!M13)*100</f>
        <v>0</v>
      </c>
      <c r="M9" s="27"/>
      <c r="N9" s="30">
        <v>62.07</v>
      </c>
      <c r="O9" s="37">
        <f>(stats!P13)*100</f>
        <v>35.714285714285715</v>
      </c>
      <c r="P9" s="27">
        <f t="shared" si="2"/>
        <v>-26.355714285714285</v>
      </c>
      <c r="Q9" s="30">
        <v>5.08</v>
      </c>
      <c r="R9" s="33">
        <f>stats!H30</f>
        <v>6</v>
      </c>
      <c r="S9" s="27">
        <f t="shared" si="4"/>
        <v>0.9199999999999999</v>
      </c>
      <c r="T9" s="153">
        <v>5.04</v>
      </c>
      <c r="U9" s="33">
        <f>stats!P30</f>
        <v>4.2272727272727275</v>
      </c>
      <c r="V9" s="27">
        <f t="shared" si="5"/>
        <v>-0.8127272727272725</v>
      </c>
      <c r="W9" s="34">
        <v>1.21</v>
      </c>
      <c r="X9" s="33">
        <f>stats!I30</f>
        <v>1.9090909090909092</v>
      </c>
      <c r="Y9" s="27">
        <f t="shared" si="6"/>
        <v>0.6990909090909092</v>
      </c>
      <c r="Z9" s="30">
        <v>1.33</v>
      </c>
      <c r="AA9" s="33">
        <f>stats!J30</f>
        <v>1.4090909090909092</v>
      </c>
      <c r="AB9" s="27">
        <f t="shared" si="7"/>
        <v>0.0790909090909091</v>
      </c>
      <c r="AC9" s="34" t="s">
        <v>96</v>
      </c>
      <c r="AD9" s="144">
        <f>stats!S30</f>
        <v>17</v>
      </c>
      <c r="AE9" s="145">
        <f>stats!T30</f>
        <v>17.954545454545496</v>
      </c>
      <c r="AF9" s="29"/>
    </row>
    <row r="10" spans="1:32" ht="18" customHeight="1">
      <c r="A10" s="42" t="s">
        <v>37</v>
      </c>
      <c r="B10" s="30">
        <v>20.45</v>
      </c>
      <c r="C10" s="33">
        <f>stats!C31</f>
        <v>19.045454545454547</v>
      </c>
      <c r="D10" s="27">
        <f>C10-B10</f>
        <v>-1.4045454545454525</v>
      </c>
      <c r="E10" s="30">
        <v>56.73</v>
      </c>
      <c r="F10" s="37">
        <f>(stats!F14)*100</f>
        <v>50</v>
      </c>
      <c r="G10" s="27">
        <f>F10-E10</f>
        <v>-6.729999999999997</v>
      </c>
      <c r="H10" s="30">
        <v>41.67</v>
      </c>
      <c r="I10" s="37">
        <f>(stats!I14)*100</f>
        <v>35.051546391752574</v>
      </c>
      <c r="J10" s="27">
        <f t="shared" si="1"/>
        <v>-6.618453608247428</v>
      </c>
      <c r="K10" s="30">
        <v>41.1</v>
      </c>
      <c r="L10" s="37">
        <f>(stats!M14)*100</f>
        <v>34.34343434343434</v>
      </c>
      <c r="M10" s="27">
        <f>L10-K10</f>
        <v>-6.756565656565662</v>
      </c>
      <c r="N10" s="30">
        <v>77.06</v>
      </c>
      <c r="O10" s="37">
        <f>(stats!P14)*100</f>
        <v>72.6829268292683</v>
      </c>
      <c r="P10" s="27">
        <f t="shared" si="2"/>
        <v>-4.377073170731705</v>
      </c>
      <c r="Q10" s="30">
        <v>13.05</v>
      </c>
      <c r="R10" s="150">
        <f>stats!H31</f>
        <v>13.454545454545455</v>
      </c>
      <c r="S10" s="27">
        <f t="shared" si="4"/>
        <v>0.4045454545454543</v>
      </c>
      <c r="T10" s="151">
        <v>5.35</v>
      </c>
      <c r="U10" s="150">
        <f>stats!P31</f>
        <v>5.5</v>
      </c>
      <c r="V10" s="152">
        <f>U10-T10</f>
        <v>0.15000000000000036</v>
      </c>
      <c r="W10" s="30">
        <v>8.5</v>
      </c>
      <c r="X10" s="33">
        <f>stats!I31</f>
        <v>9.318181818181818</v>
      </c>
      <c r="Y10" s="27">
        <f>X10-W10</f>
        <v>0.8181818181818183</v>
      </c>
      <c r="Z10" s="30">
        <v>6.9</v>
      </c>
      <c r="AA10" s="33">
        <f>stats!J31</f>
        <v>7.454545454545454</v>
      </c>
      <c r="AB10" s="27">
        <f t="shared" si="7"/>
        <v>0.5545454545454538</v>
      </c>
      <c r="AC10" s="34" t="s">
        <v>97</v>
      </c>
      <c r="AD10" s="144">
        <f>stats!S31</f>
        <v>31</v>
      </c>
      <c r="AE10" s="145">
        <f>stats!T31</f>
        <v>15.454545454545496</v>
      </c>
      <c r="AF10" s="29"/>
    </row>
    <row r="11" spans="1:32" ht="18" customHeight="1">
      <c r="A11" s="42" t="s">
        <v>38</v>
      </c>
      <c r="B11" s="30">
        <v>1.3</v>
      </c>
      <c r="C11" s="33">
        <f>stats!C32</f>
        <v>0.8636363636363636</v>
      </c>
      <c r="D11" s="27">
        <f>C11-B11</f>
        <v>-0.4363636363636364</v>
      </c>
      <c r="E11" s="30">
        <v>20</v>
      </c>
      <c r="F11" s="36">
        <f>(stats!F15)*100</f>
        <v>50</v>
      </c>
      <c r="G11" s="27">
        <f>F11-E11</f>
        <v>30</v>
      </c>
      <c r="H11" s="30">
        <v>50</v>
      </c>
      <c r="I11" s="37">
        <f>(stats!I15)*100</f>
        <v>50</v>
      </c>
      <c r="J11" s="27">
        <f t="shared" si="1"/>
        <v>0</v>
      </c>
      <c r="K11" s="30">
        <v>14.29</v>
      </c>
      <c r="L11" s="36">
        <f>(stats!M15)*100</f>
        <v>7.6923076923076925</v>
      </c>
      <c r="M11" s="27">
        <f>L11-K11</f>
        <v>-6.597692307692307</v>
      </c>
      <c r="N11" s="30">
        <v>50</v>
      </c>
      <c r="O11" s="37">
        <f>(stats!P15)*100</f>
        <v>55.55555555555556</v>
      </c>
      <c r="P11" s="27">
        <f t="shared" si="2"/>
        <v>5.555555555555557</v>
      </c>
      <c r="Q11" s="30">
        <v>1.04</v>
      </c>
      <c r="R11" s="150">
        <f>stats!H32</f>
        <v>0.8636363636363636</v>
      </c>
      <c r="S11" s="27">
        <f>R11-Q11</f>
        <v>-0.1763636363636364</v>
      </c>
      <c r="T11" s="153">
        <v>1.87</v>
      </c>
      <c r="U11" s="150">
        <f>stats!P32</f>
        <v>1.8181818181818181</v>
      </c>
      <c r="V11" s="152">
        <f>U11-T11</f>
        <v>-0.051818181818181985</v>
      </c>
      <c r="W11" s="30">
        <v>1.13</v>
      </c>
      <c r="X11" s="33">
        <f>stats!I32</f>
        <v>0.8181818181818182</v>
      </c>
      <c r="Y11" s="27">
        <f>X11-W11</f>
        <v>-0.31181818181818166</v>
      </c>
      <c r="Z11" s="34">
        <v>0.96</v>
      </c>
      <c r="AA11" s="33">
        <f>stats!J32</f>
        <v>0.6363636363636364</v>
      </c>
      <c r="AB11" s="27">
        <f>AA11-Z11</f>
        <v>-0.3236363636363636</v>
      </c>
      <c r="AC11" s="34" t="s">
        <v>98</v>
      </c>
      <c r="AD11" s="144">
        <f>stats!S32</f>
        <v>23</v>
      </c>
      <c r="AE11" s="145">
        <f>stats!T32</f>
        <v>44.545454545454504</v>
      </c>
      <c r="AF11" s="29"/>
    </row>
    <row r="12" spans="1:32" ht="18" customHeight="1">
      <c r="A12" s="42"/>
      <c r="B12" s="34"/>
      <c r="C12" s="31"/>
      <c r="D12" s="27"/>
      <c r="E12" s="30"/>
      <c r="F12" s="33"/>
      <c r="G12" s="27"/>
      <c r="H12" s="34"/>
      <c r="I12" s="33"/>
      <c r="J12" s="27"/>
      <c r="K12" s="30"/>
      <c r="L12" s="33"/>
      <c r="M12" s="27"/>
      <c r="N12" s="30"/>
      <c r="O12" s="33"/>
      <c r="P12" s="27"/>
      <c r="Q12" s="30"/>
      <c r="R12" s="150"/>
      <c r="S12" s="27"/>
      <c r="T12" s="151"/>
      <c r="U12" s="154"/>
      <c r="V12" s="155"/>
      <c r="W12" s="34"/>
      <c r="X12" s="31"/>
      <c r="Y12" s="27"/>
      <c r="Z12" s="34"/>
      <c r="AA12" s="31"/>
      <c r="AB12" s="27"/>
      <c r="AC12" s="34"/>
      <c r="AD12" s="143"/>
      <c r="AE12" s="146"/>
      <c r="AF12" s="35"/>
    </row>
    <row r="13" spans="1:32" ht="18" customHeight="1">
      <c r="A13" s="42" t="s">
        <v>39</v>
      </c>
      <c r="B13" s="30">
        <v>85</v>
      </c>
      <c r="C13" s="33">
        <f>stats!C33</f>
        <v>79.18181818181819</v>
      </c>
      <c r="D13" s="27">
        <f>C13-B13</f>
        <v>-5.818181818181813</v>
      </c>
      <c r="E13" s="30">
        <v>54.1</v>
      </c>
      <c r="F13" s="38">
        <f>(stats!F16)*100</f>
        <v>51.33256083429896</v>
      </c>
      <c r="G13" s="27">
        <f>F13-E13</f>
        <v>-2.7674391657010418</v>
      </c>
      <c r="H13" s="30">
        <v>34.77</v>
      </c>
      <c r="I13" s="38">
        <f>(stats!I16)*100</f>
        <v>31.300813008130078</v>
      </c>
      <c r="J13" s="27">
        <f>I13-H13</f>
        <v>-3.4691869918699254</v>
      </c>
      <c r="K13" s="30">
        <v>31.49</v>
      </c>
      <c r="L13" s="38">
        <f>(stats!M16)*100</f>
        <v>27.217125382262996</v>
      </c>
      <c r="M13" s="27">
        <f>L13-K13</f>
        <v>-4.272874617737003</v>
      </c>
      <c r="N13" s="30">
        <v>61.8</v>
      </c>
      <c r="O13" s="38">
        <f>(stats!P16)*100</f>
        <v>61.00981767180925</v>
      </c>
      <c r="P13" s="27">
        <f>O13-N13</f>
        <v>-0.7901823281907454</v>
      </c>
      <c r="Q13" s="30">
        <v>66.04</v>
      </c>
      <c r="R13" s="150">
        <f>stats!H33</f>
        <v>65.27272727272727</v>
      </c>
      <c r="S13" s="27">
        <f>R13-Q13</f>
        <v>-0.76727272727274</v>
      </c>
      <c r="T13" s="153">
        <v>37.46</v>
      </c>
      <c r="U13" s="150">
        <f>stats!P33</f>
        <v>33.31818181818182</v>
      </c>
      <c r="V13" s="152">
        <f>U13-T13</f>
        <v>-4.141818181818181</v>
      </c>
      <c r="W13" s="30">
        <v>31.96</v>
      </c>
      <c r="X13" s="33">
        <f>stats!I33</f>
        <v>32.40909090909091</v>
      </c>
      <c r="Y13" s="27">
        <f>X13-W13</f>
        <v>0.44909090909090565</v>
      </c>
      <c r="Z13" s="30">
        <v>27.04</v>
      </c>
      <c r="AA13" s="33">
        <f>stats!J33</f>
        <v>26.545454545454547</v>
      </c>
      <c r="AB13" s="27">
        <f>AA13-Z13</f>
        <v>-0.4945454545454524</v>
      </c>
      <c r="AC13" s="34"/>
      <c r="AD13" s="143"/>
      <c r="AE13" s="146"/>
      <c r="AF13" s="35"/>
    </row>
    <row r="14" spans="18:22" ht="12.75">
      <c r="R14" s="148"/>
      <c r="T14" s="148"/>
      <c r="V14" s="148"/>
    </row>
    <row r="22" ht="12.75">
      <c r="W22" s="6"/>
    </row>
    <row r="23" ht="12.75">
      <c r="W23" s="6"/>
    </row>
    <row r="24" ht="12.75">
      <c r="W24" s="6"/>
    </row>
    <row r="27" spans="23:24" ht="12.75">
      <c r="W27" s="6"/>
      <c r="X27" s="6"/>
    </row>
    <row r="28" ht="12.75">
      <c r="W28" s="6"/>
    </row>
    <row r="29" ht="12.75">
      <c r="W29" s="6"/>
    </row>
    <row r="30" spans="23:24" ht="12.75">
      <c r="W30" s="6"/>
      <c r="X30" s="6"/>
    </row>
  </sheetData>
  <printOptions gridLines="1" horizontalCentered="1" verticalCentered="1"/>
  <pageMargins left="0.3937007874015748" right="0.7086614173228347" top="0.5905511811023623" bottom="0.1968503937007874" header="0.5118110236220472" footer="0.5118110236220472"/>
  <pageSetup horizontalDpi="300" verticalDpi="300" orientation="landscape" pageOrder="overThenDown" paperSize="9" scale="87" r:id="rId1"/>
  <headerFooter alignWithMargins="0">
    <oddHeader>&amp;C&amp;UComparaison des stats avec la saison 95-96&amp;R&amp;D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17" sqref="D17"/>
    </sheetView>
  </sheetViews>
  <sheetFormatPr defaultColWidth="11.421875" defaultRowHeight="12.75"/>
  <sheetData/>
  <printOptions gridLines="1"/>
  <pageMargins left="0.75" right="0.75" top="1" bottom="1" header="0.4921259845" footer="0.492125984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statistiques équipe 1</dc:subject>
  <dc:creator>AGENCE DE BASSIN RMC</dc:creator>
  <cp:keywords/>
  <dc:description/>
  <cp:lastModifiedBy>Duchampt</cp:lastModifiedBy>
  <cp:lastPrinted>2005-04-27T09:23:53Z</cp:lastPrinted>
  <dcterms:modified xsi:type="dcterms:W3CDTF">2005-04-27T09:24:25Z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1036</vt:i4>
  </property>
  <property fmtid="{D5CDD505-2E9C-101B-9397-08002B2CF9AE}" pid="3" name="_AdHocReviewCycle">
    <vt:i4>416770078</vt:i4>
  </property>
  <property fmtid="{D5CDD505-2E9C-101B-9397-08002B2CF9AE}" pid="4" name="_EmailSubje">
    <vt:lpwstr/>
  </property>
  <property fmtid="{D5CDD505-2E9C-101B-9397-08002B2CF9AE}" pid="5" name="_AuthorEma">
    <vt:lpwstr>Patrice.DUCHAMPT@eaurmc.fr</vt:lpwstr>
  </property>
  <property fmtid="{D5CDD505-2E9C-101B-9397-08002B2CF9AE}" pid="6" name="_AuthorEmailDisplayNa">
    <vt:lpwstr>DUCHAMPT Patrice</vt:lpwstr>
  </property>
</Properties>
</file>